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5"/>
  <workbookPr/>
  <xr:revisionPtr revIDLastSave="2" documentId="11_3F8216BDF2DCCE836B02CE998F0AE45F5E522874" xr6:coauthVersionLast="47" xr6:coauthVersionMax="47" xr10:uidLastSave="{20D95A6C-36F4-4B6C-BE1D-90EAA06A28A6}"/>
  <bookViews>
    <workbookView xWindow="240" yWindow="105" windowWidth="14805" windowHeight="8010" xr2:uid="{00000000-000D-0000-FFFF-FFFF00000000}"/>
  </bookViews>
  <sheets>
    <sheet name="12. YOKOSUK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4" i="2" l="1"/>
  <c r="F163" i="2"/>
  <c r="F162" i="2"/>
  <c r="F157" i="2"/>
  <c r="F154" i="2"/>
  <c r="F147" i="2"/>
  <c r="F63" i="2"/>
  <c r="F62" i="2"/>
  <c r="F49" i="2"/>
  <c r="F48" i="2"/>
  <c r="F47" i="2"/>
  <c r="F46" i="2"/>
  <c r="F45" i="2"/>
  <c r="F44" i="2"/>
  <c r="F43" i="2"/>
  <c r="F42" i="2"/>
  <c r="F41" i="2"/>
  <c r="F40" i="2"/>
  <c r="F39" i="2"/>
  <c r="F37" i="2"/>
  <c r="F36" i="2"/>
  <c r="F35" i="2"/>
  <c r="F33" i="2"/>
  <c r="F32" i="2"/>
  <c r="F31" i="2"/>
  <c r="F30" i="2"/>
  <c r="F29" i="2"/>
  <c r="F28" i="2"/>
  <c r="F27" i="2"/>
  <c r="F26" i="2"/>
  <c r="F24" i="2"/>
  <c r="F23" i="2"/>
  <c r="F22" i="2"/>
  <c r="F21" i="2"/>
  <c r="F19" i="2"/>
  <c r="F18" i="2"/>
  <c r="F17" i="2"/>
  <c r="F16" i="2"/>
  <c r="F11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<sst xmlns="http://schemas.openxmlformats.org/spreadsheetml/2006/main" count="334" uniqueCount="227">
  <si>
    <t>BASES - 12. YOKOSUKA</t>
    <phoneticPr fontId="2"/>
  </si>
  <si>
    <t>No.</t>
    <phoneticPr fontId="2"/>
  </si>
  <si>
    <t>Document title</t>
    <phoneticPr fontId="2"/>
  </si>
  <si>
    <t>Sub-title / Chapter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</si>
  <si>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</si>
  <si>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</si>
  <si>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</si>
  <si>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</si>
  <si>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</si>
  <si>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  <phoneticPr fontId="2"/>
  </si>
  <si>
    <t xml:space="preserve">U. S. NAVAL COMPUTER AND TELECOMMUNICATIONS STATION JAPAN STANDARD ORGANIZATION AND REGULATIONS MANUAL   </t>
    <phoneticPr fontId="2"/>
  </si>
  <si>
    <t>NAVCOMTELSTAJAPANINST 5400.1K</t>
    <phoneticPr fontId="2"/>
  </si>
  <si>
    <t>U.S. NAVAL COMPUTER AND TELECOMMUNICATIONS STATION, JAPAN</t>
    <phoneticPr fontId="2"/>
  </si>
  <si>
    <t>Letter</t>
    <phoneticPr fontId="2"/>
  </si>
  <si>
    <t>NAVCOMTELSTAJAPANINST 5400.1K CH-1</t>
    <phoneticPr fontId="2"/>
  </si>
  <si>
    <t>NAVCOMTELSTAJAPANINST 5400.1K CH-2</t>
    <phoneticPr fontId="2"/>
  </si>
  <si>
    <t>NAVCOMTELSTAJAPANINST 5400.1K CH-3</t>
    <phoneticPr fontId="2"/>
  </si>
  <si>
    <t>NAVCOMTELSTAJAPANINST 5400.1K CH-4</t>
    <phoneticPr fontId="2"/>
  </si>
  <si>
    <t>NAVCOMTELSTAJAPANINST 5400.1K CH-5</t>
    <phoneticPr fontId="2"/>
  </si>
  <si>
    <t>NAVCOMTELSTAJAPANINST 5400.1K CH-6</t>
    <phoneticPr fontId="2"/>
  </si>
  <si>
    <t>STRUCTURE CHART (NCTSFE REGIONAL ORGANIZATION)</t>
    <phoneticPr fontId="2"/>
  </si>
  <si>
    <t>NO DATE</t>
    <phoneticPr fontId="2"/>
  </si>
  <si>
    <t>NUMERICAL INDEX OF EFFECTIVE NAVCOMTELSTA FAR EAST DIRECTIVES</t>
  </si>
  <si>
    <t>NAVCOMTELSTAFAREASTNOTE 5215</t>
    <phoneticPr fontId="2"/>
  </si>
  <si>
    <t>U.S. NAVAL COMPUTER AND TELECOMMUNICATIONS STATION FAR EAST DIRECTIVES</t>
    <phoneticPr fontId="2"/>
  </si>
  <si>
    <t>COMMAND HISTORY (CY 1988)</t>
    <phoneticPr fontId="2"/>
  </si>
  <si>
    <t>U. S. NAVY PUBLIC WORKS CENTER, YOKOSUKA, JAPAN OFFICER IN CHARGE OF CONSTRUCTION, FAR EAST</t>
    <phoneticPr fontId="2"/>
  </si>
  <si>
    <t>A4</t>
    <phoneticPr fontId="2"/>
  </si>
  <si>
    <t>COMMAND HISTORY (CY 1989)</t>
    <phoneticPr fontId="2"/>
  </si>
  <si>
    <t>U. S. NAVY PUBLIC WORKS CENTER, YOKOSUKA, JAPAN OFFICER IN CHARGE OF CONSTRUCTION, FAR EAST</t>
  </si>
  <si>
    <t>COMMAND HISTORY (CY 1992)</t>
    <phoneticPr fontId="2"/>
  </si>
  <si>
    <t>COMMAND HISTORY (CY 1993)</t>
    <phoneticPr fontId="2"/>
  </si>
  <si>
    <t>ORGANIZATION AND FUNCTIONS MANUAL  OF THE U.S. NAVY PUBLIC WORKS CENTER, YOKOSUKA</t>
    <phoneticPr fontId="2"/>
  </si>
  <si>
    <t>PWCYOKOINST 5450.1G</t>
    <phoneticPr fontId="2"/>
  </si>
  <si>
    <t>U. S. NAVY PUBLIC WORKS CENTER, YOKOSUKA, JAPAN</t>
    <phoneticPr fontId="2"/>
  </si>
  <si>
    <t>PWCYOKOINST 5450.1G CH-1</t>
    <phoneticPr fontId="2"/>
  </si>
  <si>
    <t>PWCYOKOINST 5450.1G CH-2</t>
    <phoneticPr fontId="2"/>
  </si>
  <si>
    <t>NUMERICAL INDEX OF EFFECTIVE PWC YOKOSUKA INSTRUCTIONS AND NOTICES</t>
  </si>
  <si>
    <t>PWCYOKONOTE 5215</t>
    <phoneticPr fontId="2"/>
  </si>
  <si>
    <t>OPNAVINST 5750-1</t>
    <phoneticPr fontId="2"/>
  </si>
  <si>
    <t>U. S. FLEET AND INDUSTRY SUPPLY CENTER YOKOSUKA, JAPAN</t>
    <phoneticPr fontId="2"/>
  </si>
  <si>
    <t>COMMANDING OFFICER, U. S. FLEET AND INDUSTRY SUPPLY CENTER YOKOSUKA, JAPAN</t>
    <phoneticPr fontId="2"/>
  </si>
  <si>
    <t>COMMAND HISTORY (CY 1994)</t>
    <phoneticPr fontId="2"/>
  </si>
  <si>
    <t>ORGANIZATIONAL MANUAL</t>
    <phoneticPr fontId="2"/>
  </si>
  <si>
    <t>FISCINST 5450.2S</t>
    <phoneticPr fontId="2"/>
  </si>
  <si>
    <t>EFFECTIVE FISC YOKOSUKA DIRECTIVES</t>
  </si>
  <si>
    <t>FIACNOTE 5215</t>
    <phoneticPr fontId="2"/>
  </si>
  <si>
    <t>STRUCTURE CHART</t>
    <phoneticPr fontId="2"/>
  </si>
  <si>
    <t>B4</t>
    <phoneticPr fontId="2"/>
  </si>
  <si>
    <t>COMMAND HISTORY FOR CALENDAR YEAR 1989</t>
    <phoneticPr fontId="2"/>
  </si>
  <si>
    <t>OPNAVINST 5750.12D</t>
    <phoneticPr fontId="2"/>
  </si>
  <si>
    <t>COMMANDING OFFICER, U.S. NACAL SHIP REPAIR SERVICE FACILITY YOKOSUKA JAPAN</t>
    <phoneticPr fontId="2"/>
  </si>
  <si>
    <t>COMMAND HISTORY FOR CALENDAR YEAR 1992</t>
    <phoneticPr fontId="2"/>
  </si>
  <si>
    <t>COMMAND HISTORY FOR CALENDAR YEAR 1993</t>
    <phoneticPr fontId="2"/>
  </si>
  <si>
    <t>COMMAND HISTORY FOR CALENDAR YEAR 1994</t>
    <phoneticPr fontId="2"/>
  </si>
  <si>
    <t>PROMULGATION OF ORGANIZATION AND REGULATIONS MANUAL</t>
    <phoneticPr fontId="2"/>
  </si>
  <si>
    <t>NAVSHIPREPFACINST 5450.1M</t>
    <phoneticPr fontId="2"/>
  </si>
  <si>
    <t>U.S. NAVAL SHIP REPAIR SERVICE FACILITY YOKOSUKA JAPAN</t>
    <phoneticPr fontId="2"/>
  </si>
  <si>
    <t>NAVSHIPREPFACINST 5450.1M CH-1</t>
    <phoneticPr fontId="2"/>
  </si>
  <si>
    <t>NAVSHIPREPFACINST 5450.1M CH-2</t>
    <phoneticPr fontId="2"/>
  </si>
  <si>
    <t>ANNUAL INDEX OF EFFECTIVE NAVSHIPREPFAC INSTRUCTION</t>
  </si>
  <si>
    <t>NAVSHIPREPFACNOTE 5215</t>
    <phoneticPr fontId="2"/>
  </si>
  <si>
    <t>Letter</t>
  </si>
  <si>
    <t>COMMAND HISTORY 1992</t>
    <phoneticPr fontId="2"/>
  </si>
  <si>
    <t>ORNAVINST 5750.12E</t>
    <phoneticPr fontId="2"/>
  </si>
  <si>
    <t>COMMANDER FLEET ACTIVITIES, YOKOSUKA, JAPAN</t>
    <phoneticPr fontId="2"/>
  </si>
  <si>
    <t>COMMAND HISTORY 1993</t>
  </si>
  <si>
    <t>ORNAVINST 5750.13E</t>
  </si>
  <si>
    <t>MISSION, FUNCTIONS AND TASKS OF FLEET ACTIVITIES, YOKOSUKA, JAPAN (FLEACT YOKOSUKA)</t>
    <phoneticPr fontId="2"/>
  </si>
  <si>
    <t>COMNAVSURFPACINST 5450.18A</t>
    <phoneticPr fontId="2"/>
  </si>
  <si>
    <t>COMMANDER NAVAL SURFACE FORCE UNITEDS STATES PACIFIC FLEET</t>
    <phoneticPr fontId="2"/>
  </si>
  <si>
    <t>COMMANDER FLEET ACTIVITIES, YOKOSUKA ORGANIZATIONAL MANUAL</t>
    <phoneticPr fontId="2"/>
  </si>
  <si>
    <t>COMFLEACTINST 5400.2Q</t>
    <phoneticPr fontId="2"/>
  </si>
  <si>
    <t>COMFLEACTINST 5400.2P CH-1</t>
    <phoneticPr fontId="2"/>
  </si>
  <si>
    <t>SEMI-ANNUAL INDEX OF EFFECTIVE COMFLEACT YOKOSUKA INSTRUCTIONS</t>
    <phoneticPr fontId="2"/>
  </si>
  <si>
    <t>COMFLEACTNOTE 5215.2D</t>
    <phoneticPr fontId="2"/>
  </si>
  <si>
    <t>HOST NATION FUNDED PROJECT DOCUMENTATION</t>
    <phoneticPr fontId="2"/>
  </si>
  <si>
    <t>NA 527</t>
    <phoneticPr fontId="2"/>
  </si>
  <si>
    <t>NA 528</t>
    <phoneticPr fontId="2"/>
  </si>
  <si>
    <t>NA 529</t>
    <phoneticPr fontId="2"/>
  </si>
  <si>
    <t>NA 533</t>
    <phoneticPr fontId="2"/>
  </si>
  <si>
    <t>NA 530</t>
    <phoneticPr fontId="2"/>
  </si>
  <si>
    <t>NA 531</t>
    <phoneticPr fontId="2"/>
  </si>
  <si>
    <t>NA 524</t>
    <phoneticPr fontId="2"/>
  </si>
  <si>
    <t>NA 525</t>
    <phoneticPr fontId="2"/>
  </si>
  <si>
    <t>NA 575</t>
    <phoneticPr fontId="2"/>
  </si>
  <si>
    <t>NA 343</t>
    <phoneticPr fontId="2"/>
  </si>
  <si>
    <t>JFY 1989 FACILITIES IMPROVEMENT PROGRAM</t>
    <phoneticPr fontId="2"/>
  </si>
  <si>
    <t>F-407</t>
    <phoneticPr fontId="2"/>
  </si>
  <si>
    <t>FINAL REPORT FOR JAPANESE INVESTIGATIVE ANALYSES BERTH 12, YOKOSUKA NAVAL BASE, JAPAN VOL1</t>
    <phoneticPr fontId="2"/>
  </si>
  <si>
    <t>CHIYODA DAMES&amp;MOORE CO., LTD.</t>
    <phoneticPr fontId="2"/>
  </si>
  <si>
    <t>August, 1994</t>
    <phoneticPr fontId="2"/>
  </si>
  <si>
    <t>EVALUATE BERTH 12 INVESTIGATION GROUNDWATER TESTING PLAN FOR COMMANDER FLEET ACTIVITIES YOKOSUKA, JAPAN</t>
    <phoneticPr fontId="2"/>
  </si>
  <si>
    <t>DEPARTMENT OF THE NAVY. OFFICER IN CHARGE OF CONSTRUCTION NAVAL FACILITIES ENGINEERING COMMAND CONTRACTS FAR EAST</t>
    <phoneticPr fontId="2"/>
  </si>
  <si>
    <t>MARCH, 1996</t>
    <phoneticPr fontId="2"/>
  </si>
  <si>
    <t xml:space="preserve">SURVEY OF CAVES AT NAVAL COMPLEX, YOKOSUKA </t>
    <phoneticPr fontId="2"/>
  </si>
  <si>
    <t>HAZARDOUS WASTE/HAZARDOUS MATERIAL SURVEY OF CAVES AT NAVAL COMPLEX, YOKOSUKA FOR THE COMMANDER FLEET ACTIVITIES YOKOSUKA, JAPAN VOL I</t>
    <phoneticPr fontId="2"/>
  </si>
  <si>
    <t>OFFICER IN CHARGE OF CONSTRUCTION, NAVAL FACILITIES ENGINEERING COMMAND CONTRACTS FAR EAST</t>
    <phoneticPr fontId="2"/>
  </si>
  <si>
    <t>May, 1993</t>
    <phoneticPr fontId="2"/>
  </si>
  <si>
    <t>HAZARDOUS WASTE/HAZARDOUS MATERIAL SURVEY OF CAVES AT NAVAL COMPLEX, YOKOSUKA FOR THE COMMANDER FLEET ACTIVITIES YOKOSUKA, JAPAN VOL II</t>
    <phoneticPr fontId="2"/>
  </si>
  <si>
    <t>PHYSICAL AND CHEMICAL ANALYSIS REPORT</t>
    <phoneticPr fontId="2"/>
  </si>
  <si>
    <t>ENVIRONMENTAL SERVICES DEPARTMENT, U.S. NAVY PUBLIC WORKS CENTER, YOKOSUKA</t>
    <phoneticPr fontId="2"/>
  </si>
  <si>
    <t>CAVE LIST, YOKOSUKA</t>
    <phoneticPr fontId="2"/>
  </si>
  <si>
    <t>PUBLIC WORKS DEPARTMENT U~S FLEET ACTIVITIES</t>
    <phoneticPr fontId="2"/>
  </si>
  <si>
    <r>
      <t>75</t>
    </r>
    <r>
      <rPr>
        <sz val="9"/>
        <color theme="1"/>
        <rFont val="ＭＳ Ｐゴシック"/>
        <family val="2"/>
        <charset val="128"/>
      </rPr>
      <t>　</t>
    </r>
    <r>
      <rPr>
        <sz val="9"/>
        <color theme="1"/>
        <rFont val="Arial"/>
        <family val="2"/>
      </rPr>
      <t>× 100</t>
    </r>
    <phoneticPr fontId="2"/>
  </si>
  <si>
    <t>CAVE ENTRANCES IN THE BASE</t>
    <phoneticPr fontId="2"/>
  </si>
  <si>
    <t>PUBLIC WORKS DEPARTMENT U~S FLEET ACTIVITIES</t>
  </si>
  <si>
    <t>LOCATION OF CAVE ENTRANCE APPENDIX 1 TO ANNEX Q (Q-1-1)</t>
    <phoneticPr fontId="2"/>
  </si>
  <si>
    <t>59 × 59</t>
    <phoneticPr fontId="2"/>
  </si>
  <si>
    <t>HANDBOOK OF U.S. AIRCRAFT CARRIER PROGRAMS</t>
    <phoneticPr fontId="2"/>
  </si>
  <si>
    <t>DIRECTOR, AIR WARFARE (N88), DEPARTMENT OF THE NAVY</t>
    <phoneticPr fontId="2"/>
  </si>
  <si>
    <t>CATALOG CUT/SHOP DRAWING TRANSMITTAL AND APPROVAL</t>
    <phoneticPr fontId="2"/>
  </si>
  <si>
    <t>SEDIMENTATION ANALYSES/SPILL WATER TREATMENT STUDY REPORT, PHASE 2, MAINTENANCE DREDGING OF BERTHING AREAS, YOKOSUKA, JAPAN</t>
    <phoneticPr fontId="2"/>
  </si>
  <si>
    <t>DEPARTMENT OF THE NAVY, OFFICER IN CHARGE OF CONSTRUCTION, NAVAL FACILITIES ENGINEERING COMMAND CONTRACTS, FAR EAST</t>
    <phoneticPr fontId="2"/>
  </si>
  <si>
    <t>September, 1985</t>
    <phoneticPr fontId="2"/>
  </si>
  <si>
    <t>CONTRACT NO.N62836-85-C-0263 ENVIRONMENTAL PROTECTION PLAN FOR MAINTENANCE DREDGING OF BERTHING AREAS (PHASE3) FOR THE COMMANDER FLEET ACTIVITIES, YOKOSUKA, JAPAN</t>
    <phoneticPr fontId="2"/>
  </si>
  <si>
    <t>NAVY FAMILY HOUSING (NFH) WAITING LIST</t>
    <phoneticPr fontId="2"/>
  </si>
  <si>
    <t>MAINTENANCE DREDGUUNG OF BERTHING AREAS (PHASE 1)</t>
    <phoneticPr fontId="2"/>
  </si>
  <si>
    <t>COVER SHEET</t>
    <phoneticPr fontId="2"/>
  </si>
  <si>
    <t>GENERAL ORIENTATION</t>
    <phoneticPr fontId="2"/>
  </si>
  <si>
    <t>TOPOGRAPPHIC MAP</t>
    <phoneticPr fontId="2"/>
  </si>
  <si>
    <t>EXSITING SUBSURFACE CONDITIONS</t>
    <phoneticPr fontId="2"/>
  </si>
  <si>
    <t>SEAWALL-GENERAL PLAN &amp; PROFILE</t>
    <phoneticPr fontId="2"/>
  </si>
  <si>
    <t>SEAWALL-TRANSITIONAL PORTIONS</t>
    <phoneticPr fontId="2"/>
  </si>
  <si>
    <t>SEAWALL-TYPICAL SECTION</t>
    <phoneticPr fontId="2"/>
  </si>
  <si>
    <t>SEAWALL-SECTIONS-1</t>
    <phoneticPr fontId="2"/>
  </si>
  <si>
    <t>SEAWALL-SECTIONS-2</t>
  </si>
  <si>
    <t>SEAWALL-SECTIONS-3</t>
  </si>
  <si>
    <t>SEAWALL PARAPETS</t>
    <phoneticPr fontId="2"/>
  </si>
  <si>
    <t>SEAWALL PARAPETS (CONT'D)</t>
    <phoneticPr fontId="2"/>
  </si>
  <si>
    <t>RE-BAR ARRANGEMENT FOR PARAPET</t>
    <phoneticPr fontId="2"/>
  </si>
  <si>
    <t>CONSTRUCTION JOINTS</t>
    <phoneticPr fontId="2"/>
  </si>
  <si>
    <t>SEAWALL-STORM DRAINAGE &amp; SPILLWAY DISCHARGE PIPES</t>
    <phoneticPr fontId="2"/>
  </si>
  <si>
    <t>BOX CULVERT</t>
    <phoneticPr fontId="2"/>
  </si>
  <si>
    <t>DRAINAGE OUTLET CONCRETE BLOCK</t>
    <phoneticPr fontId="2"/>
  </si>
  <si>
    <t>SEWER OUTFALL</t>
    <phoneticPr fontId="2"/>
  </si>
  <si>
    <t>SILT CURTAIN</t>
    <phoneticPr fontId="2"/>
  </si>
  <si>
    <t>CONTRACTOR'S AREA/HAULING ROUTE</t>
    <phoneticPr fontId="2"/>
  </si>
  <si>
    <t>TEMPORARY SEAWALL OPENING</t>
    <phoneticPr fontId="2"/>
  </si>
  <si>
    <t>MAINTENANCE DREDGUUNG OF BERTHING AREAS (PHASE 2)</t>
  </si>
  <si>
    <t>TOPOGRAPPHIC MAP / EXISTING SUBSURFACE CONDITION</t>
    <phoneticPr fontId="2"/>
  </si>
  <si>
    <t>INTERIOR PARTITION-GENERAL PLAN</t>
    <phoneticPr fontId="2"/>
  </si>
  <si>
    <t>INTERIOR PARTITION-TRANSITIONAL PORTIONS</t>
    <phoneticPr fontId="2"/>
  </si>
  <si>
    <t>PRIMARY SPILLWAY</t>
    <phoneticPr fontId="2"/>
  </si>
  <si>
    <t>SECONDARY SPILLWAY</t>
    <phoneticPr fontId="2"/>
  </si>
  <si>
    <t>STORM DRAINAGE-GENERAL PLAN</t>
    <phoneticPr fontId="2"/>
  </si>
  <si>
    <t>STORM DRAINAGE-BOX CULVERT LAYOUT PLAN</t>
    <phoneticPr fontId="2"/>
  </si>
  <si>
    <t>STORM DRAINAGE-BOX CULVERT PROFILE</t>
    <phoneticPr fontId="2"/>
  </si>
  <si>
    <t>BOX CULVERT-PLANS OF CORNERS &amp; TRANSITIONS</t>
    <phoneticPr fontId="2"/>
  </si>
  <si>
    <t>BOX CULVERT FOR LINE I-1</t>
    <phoneticPr fontId="2"/>
  </si>
  <si>
    <t>BOX CULVERT FOR LINE I-2</t>
  </si>
  <si>
    <t>RE-BAR ARRANGEMENT FOR IRREGULAR TYPE BOX CULVERTS. 1</t>
    <phoneticPr fontId="2"/>
  </si>
  <si>
    <t>RE-BAR ARRANGEMENT FOR IRREGULAR TYPE BOX CULVERTS. 2</t>
    <phoneticPr fontId="2"/>
  </si>
  <si>
    <t>MANHOLE - A</t>
    <phoneticPr fontId="2"/>
  </si>
  <si>
    <t>MANHOLE - B</t>
    <phoneticPr fontId="2"/>
  </si>
  <si>
    <t>MANHOLE - C</t>
    <phoneticPr fontId="2"/>
  </si>
  <si>
    <t>RE-BAR ARRANGEMENT FOR MANHOLE A &amp; B</t>
    <phoneticPr fontId="2"/>
  </si>
  <si>
    <t>STORM DRAINAGE LINE II</t>
    <phoneticPr fontId="2"/>
  </si>
  <si>
    <t>STORM DRAINAGE LINE III, IV &amp; V</t>
    <phoneticPr fontId="2"/>
  </si>
  <si>
    <t>STORM DRAINAGE - DETAILS</t>
    <phoneticPr fontId="2"/>
  </si>
  <si>
    <t>UP - GRADING OF EXISTING SEAWALL TO CONTAIN HYDRAULIC FILL</t>
    <phoneticPr fontId="2"/>
  </si>
  <si>
    <t>SILT CURTAIN / FACILITIES</t>
    <phoneticPr fontId="2"/>
  </si>
  <si>
    <t>HAULING ROUTE</t>
    <phoneticPr fontId="2"/>
  </si>
  <si>
    <t>MAINTENANCE DREDGUUNG OF BERTHING AREAS (PHASE 3)</t>
  </si>
  <si>
    <t>TITLE SHEET</t>
    <phoneticPr fontId="2"/>
  </si>
  <si>
    <t>PLANNED DREDGING AREAS</t>
    <phoneticPr fontId="2"/>
  </si>
  <si>
    <t>SOUNDING DATA:AREA (1)</t>
    <phoneticPr fontId="2"/>
  </si>
  <si>
    <t>SOUNDING PLAN (1)</t>
    <phoneticPr fontId="2"/>
  </si>
  <si>
    <t>SOUNDING DATA:AREA (2)</t>
    <phoneticPr fontId="2"/>
  </si>
  <si>
    <t>SOUNDING PLAN (2)</t>
    <phoneticPr fontId="2"/>
  </si>
  <si>
    <t>SOUNDING DATA:AREA (3)</t>
    <phoneticPr fontId="2"/>
  </si>
  <si>
    <t>SOUNDING PLAN (3)</t>
    <phoneticPr fontId="2"/>
  </si>
  <si>
    <t>SOUNDING DATA:AREA (4)</t>
    <phoneticPr fontId="2"/>
  </si>
  <si>
    <t>SOUNDING PLAN (4)</t>
    <phoneticPr fontId="2"/>
  </si>
  <si>
    <t>CORE BORING LOGS (1)</t>
    <phoneticPr fontId="2"/>
  </si>
  <si>
    <t>CORE BORING LOGS (2)</t>
    <phoneticPr fontId="2"/>
  </si>
  <si>
    <t>SUB-BOTTOM PROBING</t>
    <phoneticPr fontId="2"/>
  </si>
  <si>
    <t>CROSS SECTIONS</t>
    <phoneticPr fontId="2"/>
  </si>
  <si>
    <t>DREDGING CROSS SECTIONS (1)</t>
    <phoneticPr fontId="2"/>
  </si>
  <si>
    <t>DREDGING CROSS SECTIONS (2)</t>
  </si>
  <si>
    <t>DREDGING CROSS SECTIONS (3)</t>
  </si>
  <si>
    <t>DREDGING CROSS SECTIONS (4)</t>
  </si>
  <si>
    <t>DREDGING CROSS SECTIONS (5)</t>
  </si>
  <si>
    <t>DREDGING CROSS SECTIONS (6)</t>
  </si>
  <si>
    <t>DREDGING CROSS SECTIONS (7)</t>
  </si>
  <si>
    <t>DREDGING CROSS SECTIONS (8)</t>
  </si>
  <si>
    <t>EXSITING DISPOSAL SITE: SOUNDING DATA</t>
    <phoneticPr fontId="2"/>
  </si>
  <si>
    <t>EXSITING DISPOSAL SITE: PLAN AND SECTIONS</t>
    <phoneticPr fontId="2"/>
  </si>
  <si>
    <t>MODIFY SEAWALL PARAPET</t>
    <phoneticPr fontId="2"/>
  </si>
  <si>
    <t>EXISTING DISPOSAL SITE: SECTIONS AND DETAILS</t>
    <phoneticPr fontId="2"/>
  </si>
  <si>
    <t>MODIFY SPILLWAY PARAPET</t>
    <phoneticPr fontId="2"/>
  </si>
  <si>
    <t>AS BUILT" DRAWING"</t>
    <phoneticPr fontId="2"/>
  </si>
  <si>
    <t>MODIFY ROADSIDE PARAPET AND DETAILS</t>
    <phoneticPr fontId="2"/>
  </si>
  <si>
    <t>MODIFY SPILLWAY: DETAILS</t>
    <phoneticPr fontId="2"/>
  </si>
  <si>
    <t>ENVIRONMENTAL MONITORING PLAN</t>
    <phoneticPr fontId="2"/>
  </si>
  <si>
    <t>YASUURA DISPOSAL SITE</t>
    <phoneticPr fontId="2"/>
  </si>
  <si>
    <t>SILT CURTAINS</t>
    <phoneticPr fontId="2"/>
  </si>
  <si>
    <t>EXISTING FLOATING PIERS AND PONTOONS : LAYOUTS</t>
    <phoneticPr fontId="2"/>
  </si>
  <si>
    <t>OCEAN DUMPING AREA</t>
    <phoneticPr fontId="2"/>
  </si>
  <si>
    <t>AZUMA ISLAND DISPOSAL SITE</t>
    <phoneticPr fontId="2"/>
  </si>
  <si>
    <t>ODOR CONTROL SYSTEM</t>
    <phoneticPr fontId="2"/>
  </si>
  <si>
    <t>DOCUMENTS FROM BONN INTERNATIONAL CENTER FOR CONVERSION</t>
    <phoneticPr fontId="2"/>
  </si>
  <si>
    <t>PROVIDE KING POST 12 CONTRACT DOCUMENT (PART1)</t>
    <phoneticPr fontId="2"/>
  </si>
  <si>
    <t>PROVIDE KING POST 12 CONTRACT DOCUMENT (PART2)</t>
  </si>
  <si>
    <t>DISPOSAL OF DUG OUT SOIL IN PROJECT "PROVIDE KING POST AT BIRTH 12"</t>
  </si>
  <si>
    <t>DISPOSAL OF DUG OUT SOIL IN PROJECT "PROVIDE KING POST AT BIRTH 12"</t>
    <phoneticPr fontId="2"/>
  </si>
  <si>
    <t>FINAL REPORT FOR INVESTIGATIVE ANALYSIS YOKOSUKA, JAPAN</t>
  </si>
  <si>
    <t>August, 1993</t>
    <phoneticPr fontId="2"/>
  </si>
  <si>
    <t>DAILY REPORT TO INSPECTOR</t>
    <phoneticPr fontId="2"/>
  </si>
  <si>
    <t>CONSTRUCTION CONTRACT NO.N62836-85-C-0173 MAINTENANCE DREDGING PHASE  RESULT OF WATER QUALITY</t>
  </si>
  <si>
    <t>ENGINEERING SERVICES FOR HYDROGRAPHIC SURVEY, SOIL EXPLORATION, SITE INVESTIGATION, DESIGN, AND CONSTRUCTION SURVEILLANCE OF MAINTENANCE DREDGING FOR U.S. FLEET ACTIVITIES, YOKOSUKA, JAPAN PROJECT NO. M2-76, WE NO.02672/23074 CONTRACT NO.N62836-79-C-0221</t>
  </si>
  <si>
    <t>LICENSE FOR NONFEDERAL USE OF REAL PROPERTY</t>
  </si>
  <si>
    <t>NAVFAC 11011/29 (6-75)</t>
    <phoneticPr fontId="2"/>
  </si>
  <si>
    <t>PROJECT DATA SHEET</t>
  </si>
  <si>
    <t>DETERMINATION OF FAMILY HOUSING REQUIREMENTS</t>
  </si>
  <si>
    <t>ENVIRONMENTAL ENGINEERING SURVEY U.S. NAVAL SUPPLY DEPOT YOKOSUKA, JAPAN</t>
    <phoneticPr fontId="2"/>
  </si>
  <si>
    <t>PACIFIC DIVISION, NAVAL FACILITIES ENGINEERING COMMAND</t>
    <phoneticPr fontId="2"/>
  </si>
  <si>
    <t>August, 1981</t>
    <phoneticPr fontId="2"/>
  </si>
  <si>
    <t>HAZARDOUS WASTE MANAGEMENT PLAN FOR THE YOKOSUKA NAVAL COMPLEX AND SURROUNDING AREAS</t>
    <phoneticPr fontId="2"/>
  </si>
  <si>
    <t>September, 1981</t>
    <phoneticPr fontId="2"/>
  </si>
  <si>
    <t>ENVIRONMENTAL ENGINEERING SURVEY U.S. NAVAL SHIP REPAIR FACILITY YOKOSUKA, JAPAN</t>
    <phoneticPr fontId="2"/>
  </si>
  <si>
    <t>August, 1982</t>
    <phoneticPr fontId="2"/>
  </si>
  <si>
    <t>PROCESS INSTRUCTION</t>
    <phoneticPr fontId="2"/>
  </si>
  <si>
    <t>NAVSHIPREPFACPI 635-1F</t>
    <phoneticPr fontId="2"/>
  </si>
  <si>
    <t>U.S. NAVAL SHIP REPAIR FACILITY YOKOSUKA, JAPAN</t>
    <phoneticPr fontId="2"/>
  </si>
  <si>
    <t>ENVIRONMENTAL REVIEW, MILCON PROJECT P-(080), GENERAL WAREHOUSE, FIRE PROTECTION, U.S. NAVAL SUPPLY DEPOT, YOKOSUKA, JAPAN</t>
    <phoneticPr fontId="2"/>
  </si>
  <si>
    <t>U.S. NAVY PUBLIC WORKS CENTER, YOKOSUKA, JAPAN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</si>
</sst>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7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5" fillId="0" borderId="0" applyAlignment="0">
      <alignment vertical="center" wrapText="1"/>
    </xf>
    <xf numFmtId="0" fontId="5" fillId="2" borderId="0" applyFont="0" applyAlignment="0">
      <alignment vertical="center" wrapText="1"/>
    </xf>
    <xf numFmtId="0" fontId="5" fillId="0" borderId="0">
      <alignment vertical="center"/>
    </xf>
  </cellStyleXfs>
  <cellXfs count="36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0" xfId="1" applyFont="1" applyAlignment="1">
      <alignment vertical="center"/>
    </xf>
    <xf numFmtId="0" fontId="4" fillId="2" borderId="0" xfId="1" applyFont="1" applyAlignment="1">
      <alignment vertical="center" wrapText="1"/>
    </xf>
    <xf numFmtId="0" fontId="4" fillId="2" borderId="0" xfId="1" applyFont="1" applyBorder="1" applyAlignment="1">
      <alignment vertical="center" wrapText="1"/>
    </xf>
    <xf numFmtId="176" fontId="4" fillId="2" borderId="0" xfId="1" applyNumberFormat="1" applyFont="1" applyBorder="1" applyAlignment="1">
      <alignment horizontal="right" vertical="center"/>
    </xf>
    <xf numFmtId="0" fontId="4" fillId="2" borderId="0" xfId="1" applyFont="1" applyAlignment="1">
      <alignment horizontal="right" vertical="center"/>
    </xf>
    <xf numFmtId="176" fontId="4" fillId="2" borderId="0" xfId="1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176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3" applyFont="1" applyAlignment="1">
      <alignment vertical="center"/>
    </xf>
    <xf numFmtId="0" fontId="4" fillId="2" borderId="0" xfId="3" applyFont="1" applyAlignment="1">
      <alignment vertical="center" wrapText="1"/>
    </xf>
    <xf numFmtId="176" fontId="4" fillId="2" borderId="0" xfId="3" applyNumberFormat="1" applyFont="1" applyAlignment="1">
      <alignment horizontal="right" vertical="center" wrapText="1"/>
    </xf>
    <xf numFmtId="0" fontId="4" fillId="2" borderId="0" xfId="3" applyFont="1" applyAlignment="1">
      <alignment horizontal="right" vertical="center" wrapText="1"/>
    </xf>
    <xf numFmtId="0" fontId="4" fillId="0" borderId="0" xfId="4" applyFont="1">
      <alignment vertical="center"/>
    </xf>
    <xf numFmtId="0" fontId="4" fillId="0" borderId="0" xfId="4" applyFont="1" applyAlignment="1">
      <alignment vertical="center" wrapText="1"/>
    </xf>
    <xf numFmtId="176" fontId="4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4" fillId="2" borderId="0" xfId="3" quotePrefix="1" applyFont="1" applyAlignment="1">
      <alignment vertical="center" wrapText="1"/>
    </xf>
    <xf numFmtId="176" fontId="4" fillId="2" borderId="0" xfId="3" applyNumberFormat="1" applyFont="1" applyAlignment="1">
      <alignment horizontal="right" vertical="center"/>
    </xf>
    <xf numFmtId="0" fontId="4" fillId="2" borderId="0" xfId="3" applyFont="1" applyAlignment="1">
      <alignment horizontal="right" vertical="center"/>
    </xf>
  </cellXfs>
  <cellStyles count="5">
    <cellStyle name="20% - アクセント 3" xfId="1" builtinId="38"/>
    <cellStyle name="スタイル 1" xfId="2" xr:uid="{3E2DE01B-ADEB-42A4-A0DC-23B00AF6389C}"/>
    <cellStyle name="スタイル 2" xfId="3" xr:uid="{8FC5DE1C-9AA3-4017-9910-78746CBEC774}"/>
    <cellStyle name="スタイル 3" xfId="4" xr:uid="{70E550E1-BD67-4038-BE29-C952843E326F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5366-7242-4DA8-A3D4-7916EA65372E}">
  <dimension ref="A1:I164"/>
  <sheetViews>
    <sheetView tabSelected="1" workbookViewId="0"/>
  </sheetViews>
  <sheetFormatPr defaultColWidth="13" defaultRowHeight="12"/>
  <cols>
    <col min="1" max="1" width="5.125" style="9" customWidth="1"/>
    <col min="2" max="2" width="48.75" style="10" customWidth="1"/>
    <col min="3" max="3" width="40.25" style="10" customWidth="1"/>
    <col min="4" max="4" width="24.375" style="10" customWidth="1"/>
    <col min="5" max="5" width="46.375" style="10" customWidth="1"/>
    <col min="6" max="6" width="14.625" style="11" customWidth="1"/>
    <col min="7" max="7" width="8.5" style="12" customWidth="1"/>
    <col min="8" max="8" width="4.375" style="9" customWidth="1"/>
    <col min="9" max="9" width="4" style="9" customWidth="1"/>
    <col min="10" max="16384" width="13" style="9"/>
  </cols>
  <sheetData>
    <row r="1" spans="1:9" s="5" customFormat="1">
      <c r="A1" s="1" t="s">
        <v>0</v>
      </c>
      <c r="B1" s="1"/>
      <c r="C1" s="1"/>
      <c r="D1" s="2"/>
      <c r="E1" s="2"/>
      <c r="F1" s="3"/>
      <c r="G1" s="4"/>
    </row>
    <row r="2" spans="1:9" s="6" customForma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6" t="s">
        <v>7</v>
      </c>
      <c r="H2" s="6" t="s">
        <v>8</v>
      </c>
      <c r="I2" s="6" t="s">
        <v>9</v>
      </c>
    </row>
    <row r="3" spans="1:9" ht="22.5">
      <c r="A3" s="9">
        <v>1</v>
      </c>
      <c r="B3" s="10" t="s">
        <v>10</v>
      </c>
      <c r="D3" s="10" t="s">
        <v>11</v>
      </c>
      <c r="E3" s="10" t="s">
        <v>12</v>
      </c>
      <c r="F3" s="11">
        <f>DATE(1993,12,7)</f>
        <v>34310</v>
      </c>
      <c r="G3" s="12" t="s">
        <v>13</v>
      </c>
      <c r="H3" s="9">
        <v>119</v>
      </c>
      <c r="I3" s="9">
        <v>7</v>
      </c>
    </row>
    <row r="4" spans="1:9" ht="22.5">
      <c r="D4" s="10" t="s">
        <v>14</v>
      </c>
      <c r="F4" s="11">
        <f>DATE(1995,2,22)</f>
        <v>34752</v>
      </c>
      <c r="G4" s="12" t="s">
        <v>13</v>
      </c>
      <c r="H4" s="9">
        <v>2</v>
      </c>
      <c r="I4" s="9">
        <v>7</v>
      </c>
    </row>
    <row r="5" spans="1:9" ht="22.5">
      <c r="D5" s="10" t="s">
        <v>15</v>
      </c>
      <c r="F5" s="11">
        <f>DATE(1995,2,22)</f>
        <v>34752</v>
      </c>
      <c r="G5" s="12" t="s">
        <v>13</v>
      </c>
      <c r="H5" s="9">
        <v>1</v>
      </c>
      <c r="I5" s="9">
        <v>7</v>
      </c>
    </row>
    <row r="6" spans="1:9" ht="22.5">
      <c r="D6" s="10" t="s">
        <v>16</v>
      </c>
      <c r="F6" s="11">
        <f>DATE(1995,5,7)</f>
        <v>34826</v>
      </c>
      <c r="G6" s="12" t="s">
        <v>13</v>
      </c>
      <c r="H6" s="9">
        <v>1</v>
      </c>
      <c r="I6" s="9">
        <v>7</v>
      </c>
    </row>
    <row r="7" spans="1:9" ht="22.5">
      <c r="D7" s="10" t="s">
        <v>17</v>
      </c>
      <c r="F7" s="11">
        <f>DATE(1995,6,1)</f>
        <v>34851</v>
      </c>
      <c r="G7" s="12" t="s">
        <v>13</v>
      </c>
      <c r="H7" s="9">
        <v>2</v>
      </c>
      <c r="I7" s="9">
        <v>7</v>
      </c>
    </row>
    <row r="8" spans="1:9" ht="22.5">
      <c r="D8" s="10" t="s">
        <v>18</v>
      </c>
      <c r="F8" s="11">
        <f>DATE(1995,6,19)</f>
        <v>34869</v>
      </c>
      <c r="G8" s="12" t="s">
        <v>13</v>
      </c>
      <c r="H8" s="9">
        <v>2</v>
      </c>
      <c r="I8" s="9">
        <v>7</v>
      </c>
    </row>
    <row r="9" spans="1:9" ht="22.5">
      <c r="D9" s="10" t="s">
        <v>19</v>
      </c>
      <c r="F9" s="11">
        <f>DATE(1996,3,29)</f>
        <v>35153</v>
      </c>
      <c r="G9" s="12" t="s">
        <v>13</v>
      </c>
      <c r="H9" s="9">
        <v>5</v>
      </c>
      <c r="I9" s="9">
        <v>7</v>
      </c>
    </row>
    <row r="10" spans="1:9" s="13" customFormat="1">
      <c r="A10" s="13">
        <v>2</v>
      </c>
      <c r="B10" s="14" t="s">
        <v>20</v>
      </c>
      <c r="C10" s="14"/>
      <c r="D10" s="15"/>
      <c r="E10" s="15"/>
      <c r="F10" s="16" t="s">
        <v>21</v>
      </c>
      <c r="G10" s="17" t="s">
        <v>13</v>
      </c>
      <c r="H10" s="13">
        <v>1</v>
      </c>
      <c r="I10" s="13">
        <v>7</v>
      </c>
    </row>
    <row r="11" spans="1:9" ht="22.5">
      <c r="A11" s="9">
        <v>3</v>
      </c>
      <c r="B11" s="10" t="s">
        <v>22</v>
      </c>
      <c r="D11" s="10" t="s">
        <v>23</v>
      </c>
      <c r="E11" s="10" t="s">
        <v>24</v>
      </c>
      <c r="F11" s="11">
        <f>DATE(1996,3,5)</f>
        <v>35129</v>
      </c>
      <c r="G11" s="12" t="s">
        <v>13</v>
      </c>
      <c r="H11" s="9">
        <v>15</v>
      </c>
      <c r="I11" s="9">
        <v>7</v>
      </c>
    </row>
    <row r="12" spans="1:9" s="13" customFormat="1" ht="22.5">
      <c r="A12" s="13">
        <v>4</v>
      </c>
      <c r="B12" s="14" t="s">
        <v>25</v>
      </c>
      <c r="C12" s="14"/>
      <c r="D12" s="15"/>
      <c r="E12" s="14" t="s">
        <v>26</v>
      </c>
      <c r="F12" s="16" t="s">
        <v>21</v>
      </c>
      <c r="G12" s="17" t="s">
        <v>27</v>
      </c>
      <c r="H12" s="13">
        <v>22</v>
      </c>
      <c r="I12" s="13">
        <v>7</v>
      </c>
    </row>
    <row r="13" spans="1:9" ht="22.5">
      <c r="A13" s="9">
        <v>5</v>
      </c>
      <c r="B13" s="10" t="s">
        <v>28</v>
      </c>
      <c r="E13" s="10" t="s">
        <v>29</v>
      </c>
      <c r="F13" s="11" t="s">
        <v>21</v>
      </c>
      <c r="G13" s="12" t="s">
        <v>27</v>
      </c>
      <c r="H13" s="9">
        <v>21</v>
      </c>
      <c r="I13" s="9">
        <v>7</v>
      </c>
    </row>
    <row r="14" spans="1:9" s="13" customFormat="1" ht="22.5">
      <c r="A14" s="13">
        <v>6</v>
      </c>
      <c r="B14" s="14" t="s">
        <v>30</v>
      </c>
      <c r="C14" s="14"/>
      <c r="D14" s="15"/>
      <c r="E14" s="14" t="s">
        <v>26</v>
      </c>
      <c r="F14" s="16" t="s">
        <v>21</v>
      </c>
      <c r="G14" s="17" t="s">
        <v>13</v>
      </c>
      <c r="H14" s="13">
        <v>27</v>
      </c>
      <c r="I14" s="13">
        <v>7</v>
      </c>
    </row>
    <row r="15" spans="1:9" ht="22.5">
      <c r="A15" s="9">
        <v>7</v>
      </c>
      <c r="B15" s="10" t="s">
        <v>31</v>
      </c>
      <c r="E15" s="10" t="s">
        <v>26</v>
      </c>
      <c r="F15" s="11" t="s">
        <v>21</v>
      </c>
      <c r="G15" s="12" t="s">
        <v>13</v>
      </c>
      <c r="H15" s="9">
        <v>23</v>
      </c>
      <c r="I15" s="9">
        <v>7</v>
      </c>
    </row>
    <row r="16" spans="1:9" s="13" customFormat="1" ht="22.5">
      <c r="A16" s="13">
        <v>8</v>
      </c>
      <c r="B16" s="14" t="s">
        <v>32</v>
      </c>
      <c r="C16" s="14"/>
      <c r="D16" s="14" t="s">
        <v>33</v>
      </c>
      <c r="E16" s="14" t="s">
        <v>34</v>
      </c>
      <c r="F16" s="18">
        <f>DATE(1994,3,23)</f>
        <v>34416</v>
      </c>
      <c r="G16" s="17" t="s">
        <v>13</v>
      </c>
      <c r="H16" s="13">
        <v>79</v>
      </c>
      <c r="I16" s="13">
        <v>7</v>
      </c>
    </row>
    <row r="17" spans="1:9" s="13" customFormat="1">
      <c r="B17" s="14"/>
      <c r="C17" s="14"/>
      <c r="D17" s="14" t="s">
        <v>35</v>
      </c>
      <c r="E17" s="14"/>
      <c r="F17" s="18">
        <f>DATE(1994,10,24)</f>
        <v>34631</v>
      </c>
      <c r="G17" s="17" t="s">
        <v>13</v>
      </c>
      <c r="H17" s="13">
        <v>14</v>
      </c>
      <c r="I17" s="13">
        <v>7</v>
      </c>
    </row>
    <row r="18" spans="1:9" s="13" customFormat="1">
      <c r="B18" s="14"/>
      <c r="C18" s="14"/>
      <c r="D18" s="14" t="s">
        <v>36</v>
      </c>
      <c r="E18" s="14"/>
      <c r="F18" s="18">
        <f>DATE(1995,8,1)</f>
        <v>34912</v>
      </c>
      <c r="G18" s="17" t="s">
        <v>13</v>
      </c>
      <c r="H18" s="13">
        <v>15</v>
      </c>
      <c r="I18" s="13">
        <v>7</v>
      </c>
    </row>
    <row r="19" spans="1:9" ht="22.5">
      <c r="A19" s="9">
        <v>9</v>
      </c>
      <c r="B19" s="10" t="s">
        <v>37</v>
      </c>
      <c r="D19" s="10" t="s">
        <v>38</v>
      </c>
      <c r="E19" s="10" t="s">
        <v>34</v>
      </c>
      <c r="F19" s="11">
        <f>DATE(1995,4,1)</f>
        <v>34790</v>
      </c>
      <c r="G19" s="12" t="s">
        <v>13</v>
      </c>
      <c r="H19" s="9">
        <v>22</v>
      </c>
      <c r="I19" s="9">
        <v>7</v>
      </c>
    </row>
    <row r="20" spans="1:9" s="13" customFormat="1" ht="22.5">
      <c r="A20" s="13">
        <v>10</v>
      </c>
      <c r="B20" s="14" t="s">
        <v>30</v>
      </c>
      <c r="C20" s="14"/>
      <c r="D20" s="14" t="s">
        <v>39</v>
      </c>
      <c r="E20" s="14" t="s">
        <v>40</v>
      </c>
      <c r="F20" s="16" t="s">
        <v>21</v>
      </c>
      <c r="G20" s="17" t="s">
        <v>13</v>
      </c>
      <c r="H20" s="13">
        <v>32</v>
      </c>
      <c r="I20" s="13">
        <v>7</v>
      </c>
    </row>
    <row r="21" spans="1:9" ht="22.5">
      <c r="A21" s="9">
        <v>11</v>
      </c>
      <c r="B21" s="10" t="s">
        <v>31</v>
      </c>
      <c r="D21" s="10" t="s">
        <v>39</v>
      </c>
      <c r="E21" s="10" t="s">
        <v>41</v>
      </c>
      <c r="F21" s="11">
        <f>DATE(1994,6,14)</f>
        <v>34499</v>
      </c>
      <c r="G21" s="12" t="s">
        <v>13</v>
      </c>
      <c r="H21" s="9">
        <v>40</v>
      </c>
      <c r="I21" s="9">
        <v>7</v>
      </c>
    </row>
    <row r="22" spans="1:9" s="13" customFormat="1" ht="22.5">
      <c r="A22" s="13">
        <v>12</v>
      </c>
      <c r="B22" s="14" t="s">
        <v>42</v>
      </c>
      <c r="C22" s="14"/>
      <c r="D22" s="14" t="s">
        <v>39</v>
      </c>
      <c r="E22" s="14" t="s">
        <v>41</v>
      </c>
      <c r="F22" s="18">
        <f>DATE(1995,4,26)</f>
        <v>34815</v>
      </c>
      <c r="G22" s="17" t="s">
        <v>13</v>
      </c>
      <c r="H22" s="13">
        <v>39</v>
      </c>
      <c r="I22" s="13">
        <v>7</v>
      </c>
    </row>
    <row r="23" spans="1:9" ht="22.5">
      <c r="A23" s="9">
        <v>13</v>
      </c>
      <c r="B23" s="10" t="s">
        <v>43</v>
      </c>
      <c r="D23" s="10" t="s">
        <v>44</v>
      </c>
      <c r="E23" s="10" t="s">
        <v>41</v>
      </c>
      <c r="F23" s="11">
        <f>DATE(1994,2,7)</f>
        <v>34372</v>
      </c>
      <c r="G23" s="12" t="s">
        <v>13</v>
      </c>
      <c r="H23" s="9">
        <v>84</v>
      </c>
      <c r="I23" s="9">
        <v>7</v>
      </c>
    </row>
    <row r="24" spans="1:9" s="13" customFormat="1" ht="22.5">
      <c r="A24" s="13">
        <v>14</v>
      </c>
      <c r="B24" s="14" t="s">
        <v>45</v>
      </c>
      <c r="C24" s="14"/>
      <c r="D24" s="14" t="s">
        <v>46</v>
      </c>
      <c r="E24" s="14" t="s">
        <v>40</v>
      </c>
      <c r="F24" s="18">
        <f>DATE(1995,7,19)</f>
        <v>34899</v>
      </c>
      <c r="G24" s="17" t="s">
        <v>13</v>
      </c>
      <c r="H24" s="13">
        <v>21</v>
      </c>
      <c r="I24" s="13">
        <v>7</v>
      </c>
    </row>
    <row r="25" spans="1:9" ht="22.5">
      <c r="A25" s="9">
        <v>15</v>
      </c>
      <c r="B25" s="10" t="s">
        <v>47</v>
      </c>
      <c r="E25" s="10" t="s">
        <v>40</v>
      </c>
      <c r="F25" s="11" t="s">
        <v>21</v>
      </c>
      <c r="G25" s="12" t="s">
        <v>48</v>
      </c>
      <c r="H25" s="9">
        <v>1</v>
      </c>
      <c r="I25" s="9">
        <v>7</v>
      </c>
    </row>
    <row r="26" spans="1:9" s="13" customFormat="1" ht="22.5">
      <c r="A26" s="13">
        <v>16</v>
      </c>
      <c r="B26" s="14" t="s">
        <v>49</v>
      </c>
      <c r="C26" s="14"/>
      <c r="D26" s="14" t="s">
        <v>50</v>
      </c>
      <c r="E26" s="14" t="s">
        <v>51</v>
      </c>
      <c r="F26" s="18">
        <f>DATE(1990,3,21)</f>
        <v>32953</v>
      </c>
      <c r="G26" s="17" t="s">
        <v>13</v>
      </c>
      <c r="H26" s="13">
        <v>22</v>
      </c>
      <c r="I26" s="13">
        <v>7</v>
      </c>
    </row>
    <row r="27" spans="1:9" ht="22.5">
      <c r="A27" s="9">
        <v>17</v>
      </c>
      <c r="B27" s="10" t="s">
        <v>52</v>
      </c>
      <c r="D27" s="10" t="s">
        <v>50</v>
      </c>
      <c r="E27" s="10" t="s">
        <v>51</v>
      </c>
      <c r="F27" s="11">
        <f>DATE(1993,8,30)</f>
        <v>34211</v>
      </c>
      <c r="G27" s="12" t="s">
        <v>13</v>
      </c>
      <c r="H27" s="9">
        <v>22</v>
      </c>
      <c r="I27" s="9">
        <v>7</v>
      </c>
    </row>
    <row r="28" spans="1:9" s="13" customFormat="1" ht="22.5">
      <c r="A28" s="13">
        <v>18</v>
      </c>
      <c r="B28" s="14" t="s">
        <v>53</v>
      </c>
      <c r="C28" s="14"/>
      <c r="D28" s="14" t="s">
        <v>50</v>
      </c>
      <c r="E28" s="14" t="s">
        <v>51</v>
      </c>
      <c r="F28" s="18">
        <f>DATE(1994,5,5)</f>
        <v>34459</v>
      </c>
      <c r="G28" s="17" t="s">
        <v>13</v>
      </c>
      <c r="H28" s="13">
        <v>27</v>
      </c>
      <c r="I28" s="13">
        <v>7</v>
      </c>
    </row>
    <row r="29" spans="1:9" ht="22.5">
      <c r="A29" s="9">
        <v>19</v>
      </c>
      <c r="B29" s="10" t="s">
        <v>54</v>
      </c>
      <c r="D29" s="10" t="s">
        <v>50</v>
      </c>
      <c r="E29" s="10" t="s">
        <v>51</v>
      </c>
      <c r="F29" s="11">
        <f>DATE(1995,3,1)</f>
        <v>34759</v>
      </c>
      <c r="G29" s="12" t="s">
        <v>13</v>
      </c>
      <c r="H29" s="9">
        <v>26</v>
      </c>
      <c r="I29" s="9">
        <v>7</v>
      </c>
    </row>
    <row r="30" spans="1:9" s="13" customFormat="1">
      <c r="A30" s="13">
        <v>20</v>
      </c>
      <c r="B30" s="14" t="s">
        <v>55</v>
      </c>
      <c r="C30" s="14"/>
      <c r="D30" s="14" t="s">
        <v>56</v>
      </c>
      <c r="E30" s="14" t="s">
        <v>57</v>
      </c>
      <c r="F30" s="18">
        <f>DATE(1993,5,20)</f>
        <v>34109</v>
      </c>
      <c r="G30" s="17" t="s">
        <v>13</v>
      </c>
      <c r="H30" s="13">
        <v>89</v>
      </c>
      <c r="I30" s="13">
        <v>7</v>
      </c>
    </row>
    <row r="31" spans="1:9" s="13" customFormat="1" ht="22.5">
      <c r="B31" s="14"/>
      <c r="C31" s="14"/>
      <c r="D31" s="14" t="s">
        <v>58</v>
      </c>
      <c r="E31" s="14"/>
      <c r="F31" s="18">
        <f>DATE(1993,10,8)</f>
        <v>34250</v>
      </c>
      <c r="G31" s="17" t="s">
        <v>13</v>
      </c>
      <c r="H31" s="13">
        <v>2</v>
      </c>
      <c r="I31" s="13">
        <v>7</v>
      </c>
    </row>
    <row r="32" spans="1:9" s="13" customFormat="1" ht="22.5">
      <c r="B32" s="14"/>
      <c r="C32" s="14"/>
      <c r="D32" s="14" t="s">
        <v>59</v>
      </c>
      <c r="E32" s="14"/>
      <c r="F32" s="18">
        <f>DATE(1995,6,26)</f>
        <v>34876</v>
      </c>
      <c r="G32" s="17" t="s">
        <v>13</v>
      </c>
      <c r="H32" s="13">
        <v>95</v>
      </c>
      <c r="I32" s="13">
        <v>7</v>
      </c>
    </row>
    <row r="33" spans="1:9">
      <c r="A33" s="9">
        <v>21</v>
      </c>
      <c r="B33" s="10" t="s">
        <v>60</v>
      </c>
      <c r="D33" s="10" t="s">
        <v>61</v>
      </c>
      <c r="E33" s="10" t="s">
        <v>57</v>
      </c>
      <c r="F33" s="11">
        <f>DATE(1995,7,31)</f>
        <v>34911</v>
      </c>
      <c r="G33" s="12" t="s">
        <v>62</v>
      </c>
      <c r="H33" s="9">
        <v>8</v>
      </c>
      <c r="I33" s="9">
        <v>7</v>
      </c>
    </row>
    <row r="34" spans="1:9" s="13" customFormat="1">
      <c r="A34" s="13">
        <v>22</v>
      </c>
      <c r="B34" s="14" t="s">
        <v>63</v>
      </c>
      <c r="C34" s="14"/>
      <c r="D34" s="14" t="s">
        <v>64</v>
      </c>
      <c r="E34" s="14" t="s">
        <v>65</v>
      </c>
      <c r="F34" s="16" t="s">
        <v>21</v>
      </c>
      <c r="G34" s="17" t="s">
        <v>13</v>
      </c>
      <c r="H34" s="13">
        <v>23</v>
      </c>
      <c r="I34" s="13">
        <v>7</v>
      </c>
    </row>
    <row r="35" spans="1:9">
      <c r="A35" s="9">
        <v>23</v>
      </c>
      <c r="B35" s="10" t="s">
        <v>66</v>
      </c>
      <c r="D35" s="10" t="s">
        <v>67</v>
      </c>
      <c r="E35" s="10" t="s">
        <v>65</v>
      </c>
      <c r="F35" s="11">
        <f>DATE(1994,8,18)</f>
        <v>34564</v>
      </c>
      <c r="G35" s="12" t="s">
        <v>13</v>
      </c>
      <c r="H35" s="9">
        <v>27</v>
      </c>
      <c r="I35" s="9">
        <v>7</v>
      </c>
    </row>
    <row r="36" spans="1:9" s="13" customFormat="1" ht="22.5">
      <c r="A36" s="13">
        <v>24</v>
      </c>
      <c r="B36" s="14" t="s">
        <v>68</v>
      </c>
      <c r="C36" s="14"/>
      <c r="D36" s="14" t="s">
        <v>69</v>
      </c>
      <c r="E36" s="14" t="s">
        <v>70</v>
      </c>
      <c r="F36" s="18">
        <f>DATE(1992,12,4)</f>
        <v>33942</v>
      </c>
      <c r="G36" s="17" t="s">
        <v>13</v>
      </c>
      <c r="H36" s="13">
        <v>23</v>
      </c>
      <c r="I36" s="13">
        <v>7</v>
      </c>
    </row>
    <row r="37" spans="1:9" ht="22.5">
      <c r="A37" s="9">
        <v>25</v>
      </c>
      <c r="B37" s="10" t="s">
        <v>71</v>
      </c>
      <c r="D37" s="10" t="s">
        <v>72</v>
      </c>
      <c r="E37" s="10" t="s">
        <v>65</v>
      </c>
      <c r="F37" s="11">
        <f>DATE(1993,1,7)</f>
        <v>33976</v>
      </c>
      <c r="G37" s="12" t="s">
        <v>13</v>
      </c>
      <c r="H37" s="9">
        <v>2</v>
      </c>
      <c r="I37" s="9">
        <v>7</v>
      </c>
    </row>
    <row r="38" spans="1:9">
      <c r="D38" s="10" t="s">
        <v>73</v>
      </c>
      <c r="H38" s="9">
        <v>2</v>
      </c>
      <c r="I38" s="9">
        <v>7</v>
      </c>
    </row>
    <row r="39" spans="1:9" s="13" customFormat="1" ht="22.5">
      <c r="A39" s="13">
        <v>26</v>
      </c>
      <c r="B39" s="14" t="s">
        <v>74</v>
      </c>
      <c r="C39" s="14"/>
      <c r="D39" s="14" t="s">
        <v>75</v>
      </c>
      <c r="E39" s="14" t="s">
        <v>65</v>
      </c>
      <c r="F39" s="18">
        <f>DATE(1994,11,21)</f>
        <v>34659</v>
      </c>
      <c r="G39" s="17" t="s">
        <v>13</v>
      </c>
      <c r="H39" s="13">
        <v>17</v>
      </c>
      <c r="I39" s="13">
        <v>7</v>
      </c>
    </row>
    <row r="40" spans="1:9">
      <c r="A40" s="9">
        <v>27</v>
      </c>
      <c r="B40" s="10" t="s">
        <v>76</v>
      </c>
      <c r="D40" s="10" t="s">
        <v>77</v>
      </c>
      <c r="F40" s="11">
        <f>DATE(1990,3,1)</f>
        <v>32933</v>
      </c>
      <c r="G40" s="12" t="s">
        <v>27</v>
      </c>
      <c r="H40" s="9">
        <v>10</v>
      </c>
      <c r="I40" s="9">
        <v>7</v>
      </c>
    </row>
    <row r="41" spans="1:9">
      <c r="D41" s="10" t="s">
        <v>78</v>
      </c>
      <c r="F41" s="11">
        <f t="shared" ref="F41:F49" si="0">DATE(1990,3,1)</f>
        <v>32933</v>
      </c>
      <c r="G41" s="12" t="s">
        <v>27</v>
      </c>
      <c r="H41" s="9">
        <v>9</v>
      </c>
      <c r="I41" s="9">
        <v>7</v>
      </c>
    </row>
    <row r="42" spans="1:9">
      <c r="D42" s="10" t="s">
        <v>79</v>
      </c>
      <c r="F42" s="11">
        <f t="shared" si="0"/>
        <v>32933</v>
      </c>
      <c r="G42" s="12" t="s">
        <v>27</v>
      </c>
      <c r="H42" s="9">
        <v>22</v>
      </c>
      <c r="I42" s="9">
        <v>7</v>
      </c>
    </row>
    <row r="43" spans="1:9">
      <c r="D43" s="10" t="s">
        <v>80</v>
      </c>
      <c r="F43" s="11">
        <f t="shared" si="0"/>
        <v>32933</v>
      </c>
      <c r="G43" s="12" t="s">
        <v>27</v>
      </c>
      <c r="H43" s="9">
        <v>7</v>
      </c>
      <c r="I43" s="9">
        <v>7</v>
      </c>
    </row>
    <row r="44" spans="1:9">
      <c r="D44" s="10" t="s">
        <v>81</v>
      </c>
      <c r="F44" s="11">
        <f t="shared" si="0"/>
        <v>32933</v>
      </c>
      <c r="G44" s="12" t="s">
        <v>27</v>
      </c>
      <c r="H44" s="9">
        <v>19</v>
      </c>
      <c r="I44" s="9">
        <v>7</v>
      </c>
    </row>
    <row r="45" spans="1:9">
      <c r="D45" s="10" t="s">
        <v>82</v>
      </c>
      <c r="F45" s="11">
        <f t="shared" si="0"/>
        <v>32933</v>
      </c>
      <c r="G45" s="12" t="s">
        <v>27</v>
      </c>
      <c r="H45" s="9">
        <v>16</v>
      </c>
      <c r="I45" s="9">
        <v>7</v>
      </c>
    </row>
    <row r="46" spans="1:9">
      <c r="D46" s="10" t="s">
        <v>83</v>
      </c>
      <c r="F46" s="11">
        <f t="shared" si="0"/>
        <v>32933</v>
      </c>
      <c r="G46" s="12" t="s">
        <v>27</v>
      </c>
      <c r="H46" s="9">
        <v>15</v>
      </c>
      <c r="I46" s="9">
        <v>7</v>
      </c>
    </row>
    <row r="47" spans="1:9">
      <c r="D47" s="10" t="s">
        <v>84</v>
      </c>
      <c r="F47" s="11">
        <f t="shared" si="0"/>
        <v>32933</v>
      </c>
      <c r="G47" s="12" t="s">
        <v>27</v>
      </c>
      <c r="H47" s="9">
        <v>16</v>
      </c>
      <c r="I47" s="9">
        <v>7</v>
      </c>
    </row>
    <row r="48" spans="1:9">
      <c r="D48" s="10" t="s">
        <v>85</v>
      </c>
      <c r="F48" s="11">
        <f t="shared" si="0"/>
        <v>32933</v>
      </c>
      <c r="G48" s="12" t="s">
        <v>27</v>
      </c>
      <c r="H48" s="9">
        <v>9</v>
      </c>
      <c r="I48" s="9">
        <v>7</v>
      </c>
    </row>
    <row r="49" spans="1:9">
      <c r="D49" s="10" t="s">
        <v>86</v>
      </c>
      <c r="F49" s="11">
        <f t="shared" si="0"/>
        <v>32933</v>
      </c>
      <c r="G49" s="12" t="s">
        <v>27</v>
      </c>
      <c r="H49" s="9">
        <v>14</v>
      </c>
      <c r="I49" s="9">
        <v>7</v>
      </c>
    </row>
    <row r="50" spans="1:9" s="13" customFormat="1">
      <c r="A50" s="13">
        <v>28</v>
      </c>
      <c r="B50" s="14" t="s">
        <v>87</v>
      </c>
      <c r="C50" s="14"/>
      <c r="D50" s="14" t="s">
        <v>88</v>
      </c>
      <c r="E50" s="15"/>
      <c r="F50" s="16" t="s">
        <v>21</v>
      </c>
      <c r="G50" s="17" t="s">
        <v>13</v>
      </c>
      <c r="H50" s="13">
        <v>17</v>
      </c>
      <c r="I50" s="13">
        <v>7</v>
      </c>
    </row>
    <row r="51" spans="1:9" ht="22.5">
      <c r="A51" s="9">
        <v>29</v>
      </c>
      <c r="B51" s="10" t="s">
        <v>89</v>
      </c>
      <c r="E51" s="10" t="s">
        <v>90</v>
      </c>
      <c r="F51" s="11" t="s">
        <v>91</v>
      </c>
      <c r="G51" s="12" t="s">
        <v>27</v>
      </c>
      <c r="H51" s="9">
        <v>34</v>
      </c>
      <c r="I51" s="9">
        <v>7</v>
      </c>
    </row>
    <row r="52" spans="1:9" s="13" customFormat="1" ht="33">
      <c r="A52" s="13">
        <v>30</v>
      </c>
      <c r="B52" s="14" t="s">
        <v>92</v>
      </c>
      <c r="C52" s="14"/>
      <c r="D52" s="14"/>
      <c r="E52" s="14" t="s">
        <v>93</v>
      </c>
      <c r="F52" s="18" t="s">
        <v>94</v>
      </c>
      <c r="G52" s="17" t="s">
        <v>27</v>
      </c>
      <c r="H52" s="13">
        <v>76</v>
      </c>
      <c r="I52" s="13">
        <v>7</v>
      </c>
    </row>
    <row r="53" spans="1:9" s="19" customFormat="1" ht="44.25">
      <c r="A53" s="19">
        <v>31</v>
      </c>
      <c r="B53" s="19" t="s">
        <v>95</v>
      </c>
      <c r="C53" s="20" t="s">
        <v>96</v>
      </c>
      <c r="D53" s="20"/>
      <c r="E53" s="19" t="s">
        <v>97</v>
      </c>
      <c r="F53" s="21" t="s">
        <v>98</v>
      </c>
      <c r="G53" s="22" t="s">
        <v>13</v>
      </c>
      <c r="H53" s="19">
        <v>61</v>
      </c>
      <c r="I53" s="19">
        <v>8</v>
      </c>
    </row>
    <row r="54" spans="1:9" s="19" customFormat="1" ht="44.25">
      <c r="C54" s="20" t="s">
        <v>99</v>
      </c>
      <c r="D54" s="20"/>
      <c r="E54" s="19" t="s">
        <v>97</v>
      </c>
      <c r="F54" s="21" t="s">
        <v>98</v>
      </c>
      <c r="G54" s="22" t="s">
        <v>13</v>
      </c>
      <c r="H54" s="19">
        <v>308</v>
      </c>
      <c r="I54" s="19">
        <v>8</v>
      </c>
    </row>
    <row r="55" spans="1:9" s="19" customFormat="1" ht="22.5">
      <c r="C55" s="20" t="s">
        <v>100</v>
      </c>
      <c r="D55" s="20"/>
      <c r="E55" s="20" t="s">
        <v>101</v>
      </c>
      <c r="F55" s="21"/>
      <c r="G55" s="22" t="s">
        <v>13</v>
      </c>
      <c r="H55" s="19">
        <v>69</v>
      </c>
      <c r="I55" s="19">
        <v>8</v>
      </c>
    </row>
    <row r="56" spans="1:9" s="19" customFormat="1">
      <c r="C56" s="20" t="s">
        <v>102</v>
      </c>
      <c r="D56" s="20"/>
      <c r="E56" s="19" t="s">
        <v>103</v>
      </c>
      <c r="F56" s="21"/>
      <c r="G56" s="22" t="s">
        <v>104</v>
      </c>
      <c r="H56" s="19">
        <v>1</v>
      </c>
      <c r="I56" s="19">
        <v>8</v>
      </c>
    </row>
    <row r="57" spans="1:9" s="19" customFormat="1">
      <c r="C57" s="20" t="s">
        <v>105</v>
      </c>
      <c r="D57" s="20"/>
      <c r="E57" s="19" t="s">
        <v>106</v>
      </c>
      <c r="F57" s="21"/>
      <c r="G57" s="22" t="s">
        <v>104</v>
      </c>
      <c r="H57" s="19">
        <v>1</v>
      </c>
      <c r="I57" s="19">
        <v>8</v>
      </c>
    </row>
    <row r="58" spans="1:9" s="19" customFormat="1" ht="22.5">
      <c r="C58" s="20" t="s">
        <v>107</v>
      </c>
      <c r="D58" s="20"/>
      <c r="F58" s="21"/>
      <c r="G58" s="22" t="s">
        <v>108</v>
      </c>
      <c r="H58" s="19">
        <v>1</v>
      </c>
      <c r="I58" s="19">
        <v>8</v>
      </c>
    </row>
    <row r="59" spans="1:9">
      <c r="A59" s="9">
        <v>32</v>
      </c>
      <c r="B59" s="10" t="s">
        <v>109</v>
      </c>
      <c r="E59" s="10" t="s">
        <v>110</v>
      </c>
      <c r="F59" s="23" t="s">
        <v>21</v>
      </c>
      <c r="G59" s="24" t="s">
        <v>13</v>
      </c>
      <c r="H59" s="10">
        <v>51</v>
      </c>
      <c r="I59" s="19">
        <v>8</v>
      </c>
    </row>
    <row r="60" spans="1:9" s="25" customFormat="1">
      <c r="A60" s="25">
        <v>33</v>
      </c>
      <c r="B60" s="26" t="s">
        <v>111</v>
      </c>
      <c r="C60" s="26"/>
      <c r="D60" s="26"/>
      <c r="E60" s="26"/>
      <c r="F60" s="27"/>
      <c r="G60" s="28" t="s">
        <v>13</v>
      </c>
      <c r="H60" s="26">
        <v>17</v>
      </c>
      <c r="I60" s="25">
        <v>8</v>
      </c>
    </row>
    <row r="61" spans="1:9" ht="33">
      <c r="A61" s="9">
        <v>34</v>
      </c>
      <c r="B61" s="10" t="s">
        <v>112</v>
      </c>
      <c r="E61" s="10" t="s">
        <v>113</v>
      </c>
      <c r="F61" s="23" t="s">
        <v>114</v>
      </c>
      <c r="G61" s="24" t="s">
        <v>13</v>
      </c>
      <c r="H61" s="10">
        <v>144</v>
      </c>
      <c r="I61" s="9">
        <v>8</v>
      </c>
    </row>
    <row r="62" spans="1:9" s="25" customFormat="1" ht="44.25">
      <c r="A62" s="25">
        <v>35</v>
      </c>
      <c r="B62" s="26" t="s">
        <v>115</v>
      </c>
      <c r="C62" s="26"/>
      <c r="D62" s="26"/>
      <c r="E62" s="26"/>
      <c r="F62" s="27">
        <f>DATE(1987,8,28)</f>
        <v>32017</v>
      </c>
      <c r="G62" s="28" t="s">
        <v>13</v>
      </c>
      <c r="H62" s="26">
        <v>93</v>
      </c>
      <c r="I62" s="25">
        <v>8</v>
      </c>
    </row>
    <row r="63" spans="1:9">
      <c r="A63" s="9">
        <v>36</v>
      </c>
      <c r="B63" s="10" t="s">
        <v>116</v>
      </c>
      <c r="F63" s="23">
        <f>DATE(1995,4,1)</f>
        <v>34790</v>
      </c>
      <c r="G63" s="24" t="s">
        <v>13</v>
      </c>
      <c r="H63" s="10">
        <v>12</v>
      </c>
      <c r="I63" s="9">
        <v>8</v>
      </c>
    </row>
    <row r="64" spans="1:9" s="25" customFormat="1">
      <c r="A64" s="25">
        <v>37</v>
      </c>
      <c r="B64" s="26" t="s">
        <v>117</v>
      </c>
      <c r="C64" s="26" t="s">
        <v>118</v>
      </c>
      <c r="D64" s="26"/>
      <c r="E64" s="26" t="s">
        <v>65</v>
      </c>
      <c r="F64" s="27"/>
      <c r="G64" s="28"/>
      <c r="H64" s="26">
        <v>1</v>
      </c>
      <c r="I64" s="25">
        <v>8</v>
      </c>
    </row>
    <row r="65" spans="2:9" s="25" customFormat="1">
      <c r="B65" s="26"/>
      <c r="C65" s="26" t="s">
        <v>119</v>
      </c>
      <c r="D65" s="26"/>
      <c r="E65" s="26"/>
      <c r="F65" s="27"/>
      <c r="G65" s="28"/>
      <c r="H65" s="26">
        <v>1</v>
      </c>
      <c r="I65" s="25">
        <v>8</v>
      </c>
    </row>
    <row r="66" spans="2:9" s="25" customFormat="1">
      <c r="B66" s="26"/>
      <c r="C66" s="26" t="s">
        <v>120</v>
      </c>
      <c r="D66" s="26"/>
      <c r="E66" s="26"/>
      <c r="F66" s="27"/>
      <c r="G66" s="28"/>
      <c r="H66" s="26">
        <v>1</v>
      </c>
      <c r="I66" s="25">
        <v>8</v>
      </c>
    </row>
    <row r="67" spans="2:9" s="25" customFormat="1">
      <c r="B67" s="26"/>
      <c r="C67" s="26" t="s">
        <v>121</v>
      </c>
      <c r="D67" s="26"/>
      <c r="E67" s="26"/>
      <c r="F67" s="27"/>
      <c r="G67" s="28"/>
      <c r="H67" s="26">
        <v>1</v>
      </c>
      <c r="I67" s="25">
        <v>8</v>
      </c>
    </row>
    <row r="68" spans="2:9" s="25" customFormat="1">
      <c r="B68" s="26"/>
      <c r="C68" s="26" t="s">
        <v>122</v>
      </c>
      <c r="D68" s="26"/>
      <c r="E68" s="26"/>
      <c r="F68" s="27"/>
      <c r="G68" s="28"/>
      <c r="H68" s="26">
        <v>1</v>
      </c>
      <c r="I68" s="25">
        <v>8</v>
      </c>
    </row>
    <row r="69" spans="2:9" s="25" customFormat="1">
      <c r="B69" s="26"/>
      <c r="C69" s="26" t="s">
        <v>123</v>
      </c>
      <c r="D69" s="26"/>
      <c r="E69" s="26"/>
      <c r="F69" s="27"/>
      <c r="G69" s="28"/>
      <c r="H69" s="26">
        <v>1</v>
      </c>
      <c r="I69" s="25">
        <v>8</v>
      </c>
    </row>
    <row r="70" spans="2:9" s="25" customFormat="1">
      <c r="B70" s="26"/>
      <c r="C70" s="26" t="s">
        <v>124</v>
      </c>
      <c r="D70" s="26"/>
      <c r="E70" s="26"/>
      <c r="F70" s="27"/>
      <c r="G70" s="28"/>
      <c r="H70" s="26">
        <v>1</v>
      </c>
      <c r="I70" s="25">
        <v>8</v>
      </c>
    </row>
    <row r="71" spans="2:9" s="25" customFormat="1">
      <c r="B71" s="26"/>
      <c r="C71" s="26" t="s">
        <v>125</v>
      </c>
      <c r="D71" s="26"/>
      <c r="E71" s="26"/>
      <c r="F71" s="27"/>
      <c r="G71" s="28"/>
      <c r="H71" s="26">
        <v>1</v>
      </c>
      <c r="I71" s="25">
        <v>8</v>
      </c>
    </row>
    <row r="72" spans="2:9" s="25" customFormat="1">
      <c r="B72" s="26"/>
      <c r="C72" s="26" t="s">
        <v>126</v>
      </c>
      <c r="D72" s="26"/>
      <c r="E72" s="26"/>
      <c r="F72" s="27"/>
      <c r="G72" s="28"/>
      <c r="H72" s="26">
        <v>1</v>
      </c>
      <c r="I72" s="25">
        <v>8</v>
      </c>
    </row>
    <row r="73" spans="2:9" s="25" customFormat="1">
      <c r="B73" s="26"/>
      <c r="C73" s="26" t="s">
        <v>127</v>
      </c>
      <c r="D73" s="26"/>
      <c r="E73" s="26"/>
      <c r="F73" s="27"/>
      <c r="G73" s="28"/>
      <c r="H73" s="26">
        <v>1</v>
      </c>
      <c r="I73" s="25">
        <v>8</v>
      </c>
    </row>
    <row r="74" spans="2:9" s="25" customFormat="1">
      <c r="B74" s="26"/>
      <c r="C74" s="26" t="s">
        <v>128</v>
      </c>
      <c r="D74" s="26"/>
      <c r="E74" s="26"/>
      <c r="F74" s="27"/>
      <c r="G74" s="28"/>
      <c r="H74" s="26">
        <v>1</v>
      </c>
      <c r="I74" s="25">
        <v>8</v>
      </c>
    </row>
    <row r="75" spans="2:9" s="25" customFormat="1">
      <c r="B75" s="26"/>
      <c r="C75" s="26" t="s">
        <v>129</v>
      </c>
      <c r="D75" s="26"/>
      <c r="E75" s="26"/>
      <c r="F75" s="27"/>
      <c r="G75" s="28"/>
      <c r="H75" s="26">
        <v>1</v>
      </c>
      <c r="I75" s="25">
        <v>8</v>
      </c>
    </row>
    <row r="76" spans="2:9" s="25" customFormat="1">
      <c r="B76" s="26"/>
      <c r="C76" s="26" t="s">
        <v>130</v>
      </c>
      <c r="D76" s="26"/>
      <c r="E76" s="26"/>
      <c r="F76" s="27"/>
      <c r="G76" s="28"/>
      <c r="H76" s="26">
        <v>1</v>
      </c>
      <c r="I76" s="25">
        <v>8</v>
      </c>
    </row>
    <row r="77" spans="2:9" s="25" customFormat="1">
      <c r="B77" s="26"/>
      <c r="C77" s="26" t="s">
        <v>131</v>
      </c>
      <c r="D77" s="26"/>
      <c r="E77" s="26"/>
      <c r="F77" s="27"/>
      <c r="G77" s="28"/>
      <c r="H77" s="26">
        <v>1</v>
      </c>
      <c r="I77" s="25">
        <v>8</v>
      </c>
    </row>
    <row r="78" spans="2:9" s="25" customFormat="1" ht="22.5">
      <c r="B78" s="26"/>
      <c r="C78" s="26" t="s">
        <v>132</v>
      </c>
      <c r="D78" s="26"/>
      <c r="E78" s="26"/>
      <c r="F78" s="27"/>
      <c r="G78" s="28"/>
      <c r="H78" s="26">
        <v>1</v>
      </c>
      <c r="I78" s="25">
        <v>8</v>
      </c>
    </row>
    <row r="79" spans="2:9" s="25" customFormat="1">
      <c r="B79" s="26"/>
      <c r="C79" s="26" t="s">
        <v>133</v>
      </c>
      <c r="D79" s="26"/>
      <c r="E79" s="26"/>
      <c r="F79" s="27"/>
      <c r="G79" s="28"/>
      <c r="H79" s="26">
        <v>1</v>
      </c>
      <c r="I79" s="25">
        <v>8</v>
      </c>
    </row>
    <row r="80" spans="2:9" s="25" customFormat="1">
      <c r="B80" s="26"/>
      <c r="C80" s="26" t="s">
        <v>134</v>
      </c>
      <c r="D80" s="26"/>
      <c r="E80" s="26"/>
      <c r="F80" s="27"/>
      <c r="G80" s="28"/>
      <c r="H80" s="26">
        <v>1</v>
      </c>
      <c r="I80" s="25">
        <v>8</v>
      </c>
    </row>
    <row r="81" spans="1:9" s="25" customFormat="1">
      <c r="B81" s="26"/>
      <c r="C81" s="26" t="s">
        <v>135</v>
      </c>
      <c r="D81" s="26"/>
      <c r="E81" s="26"/>
      <c r="F81" s="27"/>
      <c r="G81" s="28"/>
      <c r="H81" s="26">
        <v>1</v>
      </c>
      <c r="I81" s="25">
        <v>8</v>
      </c>
    </row>
    <row r="82" spans="1:9" s="25" customFormat="1">
      <c r="B82" s="26"/>
      <c r="C82" s="26" t="s">
        <v>136</v>
      </c>
      <c r="D82" s="26"/>
      <c r="E82" s="26"/>
      <c r="F82" s="27"/>
      <c r="G82" s="28"/>
      <c r="H82" s="26">
        <v>1</v>
      </c>
      <c r="I82" s="25">
        <v>8</v>
      </c>
    </row>
    <row r="83" spans="1:9" s="25" customFormat="1">
      <c r="B83" s="26"/>
      <c r="C83" s="26" t="s">
        <v>137</v>
      </c>
      <c r="D83" s="26"/>
      <c r="E83" s="26"/>
      <c r="F83" s="27"/>
      <c r="G83" s="28"/>
      <c r="H83" s="26">
        <v>1</v>
      </c>
      <c r="I83" s="25">
        <v>8</v>
      </c>
    </row>
    <row r="84" spans="1:9" s="25" customFormat="1">
      <c r="B84" s="26"/>
      <c r="C84" s="26" t="s">
        <v>138</v>
      </c>
      <c r="D84" s="26"/>
      <c r="E84" s="26"/>
      <c r="F84" s="27"/>
      <c r="G84" s="28"/>
      <c r="H84" s="26">
        <v>1</v>
      </c>
      <c r="I84" s="25">
        <v>8</v>
      </c>
    </row>
    <row r="85" spans="1:9" s="29" customFormat="1">
      <c r="A85" s="29">
        <v>38</v>
      </c>
      <c r="B85" s="29" t="s">
        <v>139</v>
      </c>
      <c r="C85" s="30" t="s">
        <v>118</v>
      </c>
      <c r="D85" s="30"/>
      <c r="F85" s="31"/>
      <c r="G85" s="32"/>
      <c r="H85" s="29">
        <v>1</v>
      </c>
      <c r="I85" s="29">
        <v>8</v>
      </c>
    </row>
    <row r="86" spans="1:9" s="29" customFormat="1">
      <c r="C86" s="30" t="s">
        <v>119</v>
      </c>
      <c r="D86" s="30"/>
      <c r="F86" s="31"/>
      <c r="G86" s="32"/>
      <c r="H86" s="29">
        <v>1</v>
      </c>
      <c r="I86" s="29">
        <v>8</v>
      </c>
    </row>
    <row r="87" spans="1:9" s="29" customFormat="1" ht="22.5">
      <c r="C87" s="30" t="s">
        <v>140</v>
      </c>
      <c r="D87" s="30"/>
      <c r="F87" s="31"/>
      <c r="G87" s="32"/>
      <c r="H87" s="29">
        <v>1</v>
      </c>
      <c r="I87" s="29">
        <v>8</v>
      </c>
    </row>
    <row r="88" spans="1:9" s="29" customFormat="1">
      <c r="C88" s="30" t="s">
        <v>141</v>
      </c>
      <c r="D88" s="30"/>
      <c r="F88" s="31"/>
      <c r="G88" s="32"/>
      <c r="H88" s="29">
        <v>1</v>
      </c>
      <c r="I88" s="29">
        <v>8</v>
      </c>
    </row>
    <row r="89" spans="1:9" s="29" customFormat="1">
      <c r="C89" s="30" t="s">
        <v>142</v>
      </c>
      <c r="D89" s="30"/>
      <c r="F89" s="31"/>
      <c r="G89" s="32"/>
      <c r="H89" s="29">
        <v>1</v>
      </c>
      <c r="I89" s="29">
        <v>8</v>
      </c>
    </row>
    <row r="90" spans="1:9" s="29" customFormat="1">
      <c r="C90" s="30" t="s">
        <v>143</v>
      </c>
      <c r="D90" s="30"/>
      <c r="F90" s="31"/>
      <c r="G90" s="32"/>
      <c r="H90" s="29">
        <v>1</v>
      </c>
      <c r="I90" s="29">
        <v>8</v>
      </c>
    </row>
    <row r="91" spans="1:9" s="29" customFormat="1">
      <c r="C91" s="30" t="s">
        <v>144</v>
      </c>
      <c r="D91" s="30"/>
      <c r="F91" s="31"/>
      <c r="G91" s="32"/>
      <c r="H91" s="29">
        <v>1</v>
      </c>
      <c r="I91" s="29">
        <v>8</v>
      </c>
    </row>
    <row r="92" spans="1:9" s="29" customFormat="1">
      <c r="C92" s="30" t="s">
        <v>145</v>
      </c>
      <c r="D92" s="30"/>
      <c r="F92" s="31"/>
      <c r="G92" s="32"/>
      <c r="H92" s="29">
        <v>1</v>
      </c>
      <c r="I92" s="29">
        <v>8</v>
      </c>
    </row>
    <row r="93" spans="1:9" s="29" customFormat="1">
      <c r="C93" s="30" t="s">
        <v>146</v>
      </c>
      <c r="D93" s="30"/>
      <c r="F93" s="31"/>
      <c r="G93" s="32"/>
      <c r="H93" s="29">
        <v>1</v>
      </c>
      <c r="I93" s="29">
        <v>8</v>
      </c>
    </row>
    <row r="94" spans="1:9" s="29" customFormat="1">
      <c r="C94" s="30" t="s">
        <v>147</v>
      </c>
      <c r="D94" s="30"/>
      <c r="F94" s="31"/>
      <c r="G94" s="32"/>
      <c r="H94" s="29">
        <v>1</v>
      </c>
      <c r="I94" s="29">
        <v>8</v>
      </c>
    </row>
    <row r="95" spans="1:9" s="29" customFormat="1">
      <c r="C95" s="30" t="s">
        <v>148</v>
      </c>
      <c r="D95" s="30"/>
      <c r="F95" s="31"/>
      <c r="G95" s="32"/>
      <c r="H95" s="29">
        <v>1</v>
      </c>
      <c r="I95" s="29">
        <v>8</v>
      </c>
    </row>
    <row r="96" spans="1:9" s="29" customFormat="1">
      <c r="C96" s="30" t="s">
        <v>149</v>
      </c>
      <c r="D96" s="30"/>
      <c r="F96" s="31"/>
      <c r="G96" s="32"/>
      <c r="H96" s="29">
        <v>1</v>
      </c>
      <c r="I96" s="29">
        <v>8</v>
      </c>
    </row>
    <row r="97" spans="1:9" s="29" customFormat="1">
      <c r="C97" s="30" t="s">
        <v>150</v>
      </c>
      <c r="D97" s="30"/>
      <c r="F97" s="31"/>
      <c r="G97" s="32"/>
      <c r="H97" s="29">
        <v>1</v>
      </c>
      <c r="I97" s="29">
        <v>8</v>
      </c>
    </row>
    <row r="98" spans="1:9" s="29" customFormat="1" ht="22.5">
      <c r="C98" s="30" t="s">
        <v>151</v>
      </c>
      <c r="D98" s="30"/>
      <c r="F98" s="31"/>
      <c r="G98" s="32"/>
      <c r="H98" s="29">
        <v>1</v>
      </c>
      <c r="I98" s="29">
        <v>8</v>
      </c>
    </row>
    <row r="99" spans="1:9" s="29" customFormat="1" ht="22.5">
      <c r="C99" s="30" t="s">
        <v>152</v>
      </c>
      <c r="D99" s="30"/>
      <c r="F99" s="31"/>
      <c r="G99" s="32"/>
      <c r="H99" s="29">
        <v>1</v>
      </c>
      <c r="I99" s="29">
        <v>8</v>
      </c>
    </row>
    <row r="100" spans="1:9" s="29" customFormat="1">
      <c r="C100" s="30" t="s">
        <v>153</v>
      </c>
      <c r="D100" s="30"/>
      <c r="F100" s="31"/>
      <c r="G100" s="32"/>
      <c r="H100" s="29">
        <v>1</v>
      </c>
      <c r="I100" s="29">
        <v>8</v>
      </c>
    </row>
    <row r="101" spans="1:9" s="29" customFormat="1">
      <c r="C101" s="30" t="s">
        <v>154</v>
      </c>
      <c r="D101" s="30"/>
      <c r="F101" s="31"/>
      <c r="G101" s="32"/>
      <c r="H101" s="29">
        <v>1</v>
      </c>
      <c r="I101" s="29">
        <v>8</v>
      </c>
    </row>
    <row r="102" spans="1:9" s="29" customFormat="1">
      <c r="C102" s="30" t="s">
        <v>155</v>
      </c>
      <c r="D102" s="30"/>
      <c r="F102" s="31"/>
      <c r="G102" s="32"/>
      <c r="H102" s="29">
        <v>1</v>
      </c>
      <c r="I102" s="29">
        <v>8</v>
      </c>
    </row>
    <row r="103" spans="1:9" s="29" customFormat="1">
      <c r="C103" s="30" t="s">
        <v>156</v>
      </c>
      <c r="D103" s="30"/>
      <c r="F103" s="31"/>
      <c r="G103" s="32"/>
      <c r="H103" s="29">
        <v>1</v>
      </c>
      <c r="I103" s="29">
        <v>8</v>
      </c>
    </row>
    <row r="104" spans="1:9" s="29" customFormat="1">
      <c r="C104" s="30" t="s">
        <v>157</v>
      </c>
      <c r="D104" s="30"/>
      <c r="F104" s="31"/>
      <c r="G104" s="32"/>
      <c r="H104" s="29">
        <v>1</v>
      </c>
      <c r="I104" s="29">
        <v>8</v>
      </c>
    </row>
    <row r="105" spans="1:9" s="29" customFormat="1">
      <c r="C105" s="30" t="s">
        <v>158</v>
      </c>
      <c r="D105" s="30"/>
      <c r="F105" s="31"/>
      <c r="G105" s="32"/>
      <c r="H105" s="29">
        <v>1</v>
      </c>
      <c r="I105" s="29">
        <v>8</v>
      </c>
    </row>
    <row r="106" spans="1:9" s="29" customFormat="1">
      <c r="C106" s="30" t="s">
        <v>159</v>
      </c>
      <c r="D106" s="30"/>
      <c r="F106" s="31"/>
      <c r="G106" s="32"/>
      <c r="H106" s="29">
        <v>1</v>
      </c>
      <c r="I106" s="29">
        <v>8</v>
      </c>
    </row>
    <row r="107" spans="1:9" s="29" customFormat="1" ht="22.5">
      <c r="C107" s="30" t="s">
        <v>160</v>
      </c>
      <c r="D107" s="30"/>
      <c r="F107" s="31"/>
      <c r="G107" s="32"/>
      <c r="H107" s="29">
        <v>1</v>
      </c>
      <c r="I107" s="29">
        <v>8</v>
      </c>
    </row>
    <row r="108" spans="1:9" s="29" customFormat="1">
      <c r="C108" s="30" t="s">
        <v>161</v>
      </c>
      <c r="D108" s="30"/>
      <c r="F108" s="31"/>
      <c r="G108" s="32"/>
      <c r="H108" s="29">
        <v>1</v>
      </c>
      <c r="I108" s="29">
        <v>8</v>
      </c>
    </row>
    <row r="109" spans="1:9" s="29" customFormat="1">
      <c r="C109" s="30" t="s">
        <v>162</v>
      </c>
      <c r="D109" s="30"/>
      <c r="F109" s="31"/>
      <c r="G109" s="32"/>
      <c r="H109" s="29">
        <v>1</v>
      </c>
      <c r="I109" s="29">
        <v>8</v>
      </c>
    </row>
    <row r="110" spans="1:9" s="25" customFormat="1">
      <c r="A110" s="25">
        <v>39</v>
      </c>
      <c r="B110" s="26" t="s">
        <v>163</v>
      </c>
      <c r="C110" s="26" t="s">
        <v>164</v>
      </c>
      <c r="D110" s="26"/>
      <c r="E110" s="26"/>
      <c r="F110" s="27"/>
      <c r="G110" s="28"/>
      <c r="H110" s="26">
        <v>1</v>
      </c>
      <c r="I110" s="25">
        <v>8</v>
      </c>
    </row>
    <row r="111" spans="1:9" s="25" customFormat="1">
      <c r="B111" s="26"/>
      <c r="C111" s="26" t="s">
        <v>165</v>
      </c>
      <c r="D111" s="26"/>
      <c r="E111" s="26"/>
      <c r="F111" s="27"/>
      <c r="G111" s="28"/>
      <c r="H111" s="26">
        <v>1</v>
      </c>
      <c r="I111" s="25">
        <v>8</v>
      </c>
    </row>
    <row r="112" spans="1:9" s="25" customFormat="1">
      <c r="B112" s="26"/>
      <c r="C112" s="26" t="s">
        <v>166</v>
      </c>
      <c r="D112" s="26"/>
      <c r="E112" s="26"/>
      <c r="F112" s="27"/>
      <c r="G112" s="28"/>
      <c r="H112" s="26">
        <v>1</v>
      </c>
      <c r="I112" s="25">
        <v>8</v>
      </c>
    </row>
    <row r="113" spans="2:9" s="25" customFormat="1">
      <c r="B113" s="26"/>
      <c r="C113" s="26" t="s">
        <v>167</v>
      </c>
      <c r="D113" s="26"/>
      <c r="E113" s="26"/>
      <c r="F113" s="27"/>
      <c r="G113" s="28"/>
      <c r="H113" s="26">
        <v>1</v>
      </c>
      <c r="I113" s="25">
        <v>8</v>
      </c>
    </row>
    <row r="114" spans="2:9" s="25" customFormat="1">
      <c r="B114" s="26"/>
      <c r="C114" s="26" t="s">
        <v>168</v>
      </c>
      <c r="D114" s="26"/>
      <c r="E114" s="26"/>
      <c r="F114" s="27"/>
      <c r="G114" s="28"/>
      <c r="H114" s="26">
        <v>1</v>
      </c>
      <c r="I114" s="25">
        <v>8</v>
      </c>
    </row>
    <row r="115" spans="2:9" s="25" customFormat="1">
      <c r="B115" s="26"/>
      <c r="C115" s="26" t="s">
        <v>169</v>
      </c>
      <c r="D115" s="26"/>
      <c r="E115" s="26"/>
      <c r="F115" s="27"/>
      <c r="G115" s="28"/>
      <c r="H115" s="26">
        <v>1</v>
      </c>
      <c r="I115" s="25">
        <v>8</v>
      </c>
    </row>
    <row r="116" spans="2:9" s="25" customFormat="1">
      <c r="B116" s="26"/>
      <c r="C116" s="26" t="s">
        <v>170</v>
      </c>
      <c r="D116" s="26"/>
      <c r="E116" s="26"/>
      <c r="F116" s="27"/>
      <c r="G116" s="28"/>
      <c r="H116" s="26">
        <v>1</v>
      </c>
      <c r="I116" s="25">
        <v>8</v>
      </c>
    </row>
    <row r="117" spans="2:9" s="25" customFormat="1">
      <c r="B117" s="26"/>
      <c r="C117" s="26" t="s">
        <v>171</v>
      </c>
      <c r="D117" s="26"/>
      <c r="E117" s="26"/>
      <c r="F117" s="27"/>
      <c r="G117" s="28"/>
      <c r="H117" s="26">
        <v>1</v>
      </c>
      <c r="I117" s="25">
        <v>8</v>
      </c>
    </row>
    <row r="118" spans="2:9" s="25" customFormat="1">
      <c r="B118" s="26"/>
      <c r="C118" s="26" t="s">
        <v>172</v>
      </c>
      <c r="D118" s="26"/>
      <c r="E118" s="26"/>
      <c r="F118" s="27"/>
      <c r="G118" s="28"/>
      <c r="H118" s="26">
        <v>1</v>
      </c>
      <c r="I118" s="25">
        <v>8</v>
      </c>
    </row>
    <row r="119" spans="2:9" s="25" customFormat="1">
      <c r="B119" s="26"/>
      <c r="C119" s="26" t="s">
        <v>173</v>
      </c>
      <c r="D119" s="26"/>
      <c r="E119" s="26"/>
      <c r="F119" s="27"/>
      <c r="G119" s="28"/>
      <c r="H119" s="26">
        <v>1</v>
      </c>
      <c r="I119" s="25">
        <v>8</v>
      </c>
    </row>
    <row r="120" spans="2:9" s="25" customFormat="1">
      <c r="B120" s="26"/>
      <c r="C120" s="26" t="s">
        <v>174</v>
      </c>
      <c r="D120" s="26"/>
      <c r="E120" s="26"/>
      <c r="F120" s="27"/>
      <c r="G120" s="28"/>
      <c r="H120" s="26">
        <v>1</v>
      </c>
      <c r="I120" s="25">
        <v>8</v>
      </c>
    </row>
    <row r="121" spans="2:9" s="25" customFormat="1">
      <c r="B121" s="26"/>
      <c r="C121" s="26" t="s">
        <v>175</v>
      </c>
      <c r="D121" s="26"/>
      <c r="E121" s="26"/>
      <c r="F121" s="27"/>
      <c r="G121" s="28"/>
      <c r="H121" s="26">
        <v>1</v>
      </c>
      <c r="I121" s="25">
        <v>8</v>
      </c>
    </row>
    <row r="122" spans="2:9" s="25" customFormat="1">
      <c r="B122" s="26"/>
      <c r="C122" s="26" t="s">
        <v>176</v>
      </c>
      <c r="D122" s="26"/>
      <c r="E122" s="26"/>
      <c r="F122" s="27"/>
      <c r="G122" s="28"/>
      <c r="H122" s="26">
        <v>1</v>
      </c>
      <c r="I122" s="25">
        <v>8</v>
      </c>
    </row>
    <row r="123" spans="2:9" s="25" customFormat="1">
      <c r="B123" s="26"/>
      <c r="C123" s="26" t="s">
        <v>177</v>
      </c>
      <c r="D123" s="26"/>
      <c r="E123" s="26"/>
      <c r="F123" s="27"/>
      <c r="G123" s="28"/>
      <c r="H123" s="26">
        <v>1</v>
      </c>
      <c r="I123" s="25">
        <v>8</v>
      </c>
    </row>
    <row r="124" spans="2:9" s="25" customFormat="1">
      <c r="B124" s="26"/>
      <c r="C124" s="26" t="s">
        <v>178</v>
      </c>
      <c r="D124" s="26"/>
      <c r="E124" s="26"/>
      <c r="F124" s="27"/>
      <c r="G124" s="28"/>
      <c r="H124" s="26">
        <v>1</v>
      </c>
      <c r="I124" s="25">
        <v>8</v>
      </c>
    </row>
    <row r="125" spans="2:9" s="25" customFormat="1">
      <c r="B125" s="26"/>
      <c r="C125" s="26" t="s">
        <v>179</v>
      </c>
      <c r="D125" s="26"/>
      <c r="E125" s="26"/>
      <c r="F125" s="27"/>
      <c r="G125" s="28"/>
      <c r="H125" s="26">
        <v>1</v>
      </c>
      <c r="I125" s="25">
        <v>8</v>
      </c>
    </row>
    <row r="126" spans="2:9" s="25" customFormat="1">
      <c r="B126" s="26"/>
      <c r="C126" s="26" t="s">
        <v>180</v>
      </c>
      <c r="D126" s="26"/>
      <c r="E126" s="26"/>
      <c r="F126" s="27"/>
      <c r="G126" s="28"/>
      <c r="H126" s="26">
        <v>1</v>
      </c>
      <c r="I126" s="25">
        <v>8</v>
      </c>
    </row>
    <row r="127" spans="2:9" s="25" customFormat="1">
      <c r="B127" s="26"/>
      <c r="C127" s="26" t="s">
        <v>181</v>
      </c>
      <c r="D127" s="26"/>
      <c r="E127" s="26"/>
      <c r="F127" s="27"/>
      <c r="G127" s="28"/>
      <c r="H127" s="26">
        <v>1</v>
      </c>
      <c r="I127" s="25">
        <v>8</v>
      </c>
    </row>
    <row r="128" spans="2:9" s="25" customFormat="1">
      <c r="B128" s="26"/>
      <c r="C128" s="26" t="s">
        <v>182</v>
      </c>
      <c r="D128" s="26"/>
      <c r="E128" s="26"/>
      <c r="F128" s="27"/>
      <c r="G128" s="28"/>
      <c r="H128" s="26">
        <v>1</v>
      </c>
      <c r="I128" s="25">
        <v>8</v>
      </c>
    </row>
    <row r="129" spans="2:9" s="25" customFormat="1">
      <c r="B129" s="26"/>
      <c r="C129" s="26" t="s">
        <v>183</v>
      </c>
      <c r="D129" s="26"/>
      <c r="E129" s="26"/>
      <c r="F129" s="27"/>
      <c r="G129" s="28"/>
      <c r="H129" s="26">
        <v>1</v>
      </c>
      <c r="I129" s="25">
        <v>8</v>
      </c>
    </row>
    <row r="130" spans="2:9" s="25" customFormat="1">
      <c r="B130" s="26"/>
      <c r="C130" s="26" t="s">
        <v>184</v>
      </c>
      <c r="D130" s="26"/>
      <c r="E130" s="26"/>
      <c r="F130" s="27"/>
      <c r="G130" s="28"/>
      <c r="H130" s="26">
        <v>1</v>
      </c>
      <c r="I130" s="25">
        <v>8</v>
      </c>
    </row>
    <row r="131" spans="2:9" s="25" customFormat="1">
      <c r="B131" s="26"/>
      <c r="C131" s="26" t="s">
        <v>185</v>
      </c>
      <c r="D131" s="26"/>
      <c r="E131" s="26"/>
      <c r="F131" s="27"/>
      <c r="G131" s="28"/>
      <c r="H131" s="26">
        <v>1</v>
      </c>
      <c r="I131" s="25">
        <v>8</v>
      </c>
    </row>
    <row r="132" spans="2:9" s="25" customFormat="1">
      <c r="B132" s="26"/>
      <c r="C132" s="26" t="s">
        <v>186</v>
      </c>
      <c r="D132" s="26"/>
      <c r="E132" s="26"/>
      <c r="F132" s="27"/>
      <c r="G132" s="28"/>
      <c r="H132" s="26">
        <v>1</v>
      </c>
      <c r="I132" s="25">
        <v>8</v>
      </c>
    </row>
    <row r="133" spans="2:9" s="25" customFormat="1">
      <c r="B133" s="26"/>
      <c r="C133" s="26" t="s">
        <v>187</v>
      </c>
      <c r="D133" s="26"/>
      <c r="E133" s="26"/>
      <c r="F133" s="27"/>
      <c r="G133" s="28"/>
      <c r="H133" s="26">
        <v>1</v>
      </c>
      <c r="I133" s="25">
        <v>8</v>
      </c>
    </row>
    <row r="134" spans="2:9" s="25" customFormat="1">
      <c r="B134" s="26"/>
      <c r="C134" s="26" t="s">
        <v>188</v>
      </c>
      <c r="D134" s="26"/>
      <c r="E134" s="26"/>
      <c r="F134" s="27"/>
      <c r="G134" s="28"/>
      <c r="H134" s="26">
        <v>1</v>
      </c>
      <c r="I134" s="25">
        <v>8</v>
      </c>
    </row>
    <row r="135" spans="2:9" s="25" customFormat="1">
      <c r="B135" s="26"/>
      <c r="C135" s="26" t="s">
        <v>189</v>
      </c>
      <c r="D135" s="26"/>
      <c r="E135" s="26"/>
      <c r="F135" s="27"/>
      <c r="G135" s="28"/>
      <c r="H135" s="26">
        <v>1</v>
      </c>
      <c r="I135" s="25">
        <v>8</v>
      </c>
    </row>
    <row r="136" spans="2:9" s="25" customFormat="1">
      <c r="B136" s="26"/>
      <c r="C136" s="26" t="s">
        <v>190</v>
      </c>
      <c r="D136" s="26"/>
      <c r="E136" s="26"/>
      <c r="F136" s="27"/>
      <c r="G136" s="28"/>
      <c r="H136" s="26">
        <v>1</v>
      </c>
      <c r="I136" s="25">
        <v>8</v>
      </c>
    </row>
    <row r="137" spans="2:9" s="25" customFormat="1">
      <c r="B137" s="26"/>
      <c r="C137" s="33" t="s">
        <v>191</v>
      </c>
      <c r="D137" s="26"/>
      <c r="E137" s="26"/>
      <c r="F137" s="27"/>
      <c r="G137" s="28"/>
      <c r="H137" s="26">
        <v>1</v>
      </c>
      <c r="I137" s="25">
        <v>8</v>
      </c>
    </row>
    <row r="138" spans="2:9" s="25" customFormat="1">
      <c r="B138" s="26"/>
      <c r="C138" s="26" t="s">
        <v>192</v>
      </c>
      <c r="D138" s="26"/>
      <c r="E138" s="26"/>
      <c r="F138" s="27"/>
      <c r="G138" s="28"/>
      <c r="H138" s="26">
        <v>1</v>
      </c>
      <c r="I138" s="25">
        <v>8</v>
      </c>
    </row>
    <row r="139" spans="2:9" s="25" customFormat="1">
      <c r="B139" s="26"/>
      <c r="C139" s="26" t="s">
        <v>193</v>
      </c>
      <c r="D139" s="26"/>
      <c r="E139" s="26"/>
      <c r="F139" s="27"/>
      <c r="G139" s="28"/>
      <c r="H139" s="26">
        <v>1</v>
      </c>
      <c r="I139" s="25">
        <v>8</v>
      </c>
    </row>
    <row r="140" spans="2:9" s="25" customFormat="1">
      <c r="B140" s="26"/>
      <c r="C140" s="26" t="s">
        <v>194</v>
      </c>
      <c r="D140" s="26"/>
      <c r="E140" s="26"/>
      <c r="F140" s="27"/>
      <c r="G140" s="28"/>
      <c r="H140" s="26">
        <v>1</v>
      </c>
      <c r="I140" s="25">
        <v>8</v>
      </c>
    </row>
    <row r="141" spans="2:9" s="25" customFormat="1">
      <c r="B141" s="26"/>
      <c r="C141" s="26" t="s">
        <v>195</v>
      </c>
      <c r="D141" s="26"/>
      <c r="E141" s="26"/>
      <c r="F141" s="27"/>
      <c r="G141" s="28"/>
      <c r="H141" s="26">
        <v>1</v>
      </c>
      <c r="I141" s="25">
        <v>8</v>
      </c>
    </row>
    <row r="142" spans="2:9" s="25" customFormat="1">
      <c r="B142" s="26"/>
      <c r="C142" s="26" t="s">
        <v>196</v>
      </c>
      <c r="D142" s="26"/>
      <c r="E142" s="26"/>
      <c r="F142" s="27"/>
      <c r="G142" s="28"/>
      <c r="H142" s="26">
        <v>1</v>
      </c>
      <c r="I142" s="25">
        <v>8</v>
      </c>
    </row>
    <row r="143" spans="2:9" s="25" customFormat="1" ht="22.5">
      <c r="B143" s="26"/>
      <c r="C143" s="26" t="s">
        <v>197</v>
      </c>
      <c r="D143" s="26"/>
      <c r="E143" s="26"/>
      <c r="F143" s="27"/>
      <c r="G143" s="28"/>
      <c r="H143" s="26">
        <v>1</v>
      </c>
      <c r="I143" s="25">
        <v>8</v>
      </c>
    </row>
    <row r="144" spans="2:9" s="25" customFormat="1">
      <c r="B144" s="26"/>
      <c r="C144" s="26" t="s">
        <v>198</v>
      </c>
      <c r="D144" s="26"/>
      <c r="E144" s="26"/>
      <c r="F144" s="27"/>
      <c r="G144" s="28"/>
      <c r="H144" s="26">
        <v>1</v>
      </c>
      <c r="I144" s="25">
        <v>8</v>
      </c>
    </row>
    <row r="145" spans="1:9" s="25" customFormat="1">
      <c r="B145" s="26"/>
      <c r="C145" s="26" t="s">
        <v>199</v>
      </c>
      <c r="D145" s="26"/>
      <c r="E145" s="26"/>
      <c r="F145" s="27"/>
      <c r="G145" s="28"/>
      <c r="H145" s="26">
        <v>1</v>
      </c>
      <c r="I145" s="25">
        <v>8</v>
      </c>
    </row>
    <row r="146" spans="1:9" s="25" customFormat="1">
      <c r="B146" s="26"/>
      <c r="C146" s="26" t="s">
        <v>200</v>
      </c>
      <c r="D146" s="26"/>
      <c r="E146" s="26"/>
      <c r="F146" s="27"/>
      <c r="G146" s="28"/>
      <c r="H146" s="26">
        <v>1</v>
      </c>
      <c r="I146" s="25">
        <v>8</v>
      </c>
    </row>
    <row r="147" spans="1:9" ht="22.5">
      <c r="A147" s="9">
        <v>40</v>
      </c>
      <c r="B147" s="10" t="s">
        <v>201</v>
      </c>
      <c r="F147" s="23">
        <f>DATE(2002,4,11)</f>
        <v>37357</v>
      </c>
      <c r="G147" s="24" t="s">
        <v>13</v>
      </c>
      <c r="H147" s="10">
        <v>28</v>
      </c>
      <c r="I147" s="9">
        <v>8</v>
      </c>
    </row>
    <row r="148" spans="1:9" s="25" customFormat="1">
      <c r="A148" s="25">
        <v>41</v>
      </c>
      <c r="B148" s="26" t="s">
        <v>202</v>
      </c>
      <c r="C148" s="26"/>
      <c r="D148" s="26"/>
      <c r="E148" s="26"/>
      <c r="F148" s="27"/>
      <c r="G148" s="28"/>
      <c r="H148" s="26">
        <v>1013</v>
      </c>
      <c r="I148" s="25">
        <v>9</v>
      </c>
    </row>
    <row r="149" spans="1:9" s="29" customFormat="1">
      <c r="A149" s="29">
        <v>42</v>
      </c>
      <c r="B149" s="29" t="s">
        <v>203</v>
      </c>
      <c r="C149" s="30"/>
      <c r="D149" s="30"/>
      <c r="F149" s="31"/>
      <c r="H149" s="29">
        <v>838</v>
      </c>
      <c r="I149" s="29">
        <v>10</v>
      </c>
    </row>
    <row r="150" spans="1:9" s="25" customFormat="1" ht="22.5">
      <c r="A150" s="25">
        <v>43</v>
      </c>
      <c r="B150" s="26" t="s">
        <v>204</v>
      </c>
      <c r="C150" s="26" t="s">
        <v>205</v>
      </c>
      <c r="D150" s="26"/>
      <c r="E150" s="26"/>
      <c r="F150" s="27"/>
      <c r="G150" s="28" t="s">
        <v>13</v>
      </c>
      <c r="H150" s="26">
        <v>13</v>
      </c>
      <c r="I150" s="25">
        <v>10</v>
      </c>
    </row>
    <row r="151" spans="1:9" s="25" customFormat="1" ht="22.5">
      <c r="B151" s="26"/>
      <c r="C151" s="26" t="s">
        <v>206</v>
      </c>
      <c r="D151" s="26"/>
      <c r="E151" s="26"/>
      <c r="F151" s="27" t="s">
        <v>207</v>
      </c>
      <c r="G151" s="28" t="s">
        <v>13</v>
      </c>
      <c r="H151" s="26">
        <v>37</v>
      </c>
      <c r="I151" s="25">
        <v>10</v>
      </c>
    </row>
    <row r="152" spans="1:9" s="25" customFormat="1">
      <c r="B152" s="26"/>
      <c r="C152" s="26" t="s">
        <v>208</v>
      </c>
      <c r="D152" s="26"/>
      <c r="E152" s="26"/>
      <c r="F152" s="27"/>
      <c r="G152" s="28" t="s">
        <v>13</v>
      </c>
      <c r="H152" s="26">
        <v>60</v>
      </c>
      <c r="I152" s="25">
        <v>10</v>
      </c>
    </row>
    <row r="153" spans="1:9" s="25" customFormat="1" ht="33">
      <c r="B153" s="26"/>
      <c r="C153" s="26" t="s">
        <v>209</v>
      </c>
      <c r="D153" s="26"/>
      <c r="E153" s="26"/>
      <c r="F153" s="27"/>
      <c r="G153" s="28" t="s">
        <v>13</v>
      </c>
      <c r="H153" s="26">
        <v>68</v>
      </c>
      <c r="I153" s="25">
        <v>10</v>
      </c>
    </row>
    <row r="154" spans="1:9" s="25" customFormat="1" ht="66.75">
      <c r="B154" s="26"/>
      <c r="C154" s="26" t="s">
        <v>210</v>
      </c>
      <c r="D154" s="26"/>
      <c r="E154" s="26"/>
      <c r="F154" s="27">
        <f>DATE(1979,12,28)</f>
        <v>29217</v>
      </c>
      <c r="G154" s="28" t="s">
        <v>13</v>
      </c>
      <c r="H154" s="26">
        <v>20</v>
      </c>
      <c r="I154" s="25">
        <v>10</v>
      </c>
    </row>
    <row r="155" spans="1:9" s="25" customFormat="1">
      <c r="B155" s="26"/>
      <c r="C155" s="26" t="s">
        <v>211</v>
      </c>
      <c r="D155" s="26" t="s">
        <v>212</v>
      </c>
      <c r="E155" s="26"/>
      <c r="F155" s="27"/>
      <c r="G155" s="28" t="s">
        <v>13</v>
      </c>
      <c r="H155" s="26">
        <v>5</v>
      </c>
      <c r="I155" s="25">
        <v>10</v>
      </c>
    </row>
    <row r="156" spans="1:9" s="25" customFormat="1">
      <c r="B156" s="26"/>
      <c r="C156" s="26" t="s">
        <v>213</v>
      </c>
      <c r="D156" s="26"/>
      <c r="E156" s="26"/>
      <c r="F156" s="27"/>
      <c r="G156" s="28" t="s">
        <v>13</v>
      </c>
      <c r="H156" s="26">
        <v>2</v>
      </c>
      <c r="I156" s="25">
        <v>10</v>
      </c>
    </row>
    <row r="157" spans="1:9" s="25" customFormat="1" ht="22.5">
      <c r="B157" s="26"/>
      <c r="C157" s="26" t="s">
        <v>214</v>
      </c>
      <c r="D157" s="26"/>
      <c r="E157" s="26"/>
      <c r="F157" s="27">
        <f>DATE(1994,12,31)</f>
        <v>34699</v>
      </c>
      <c r="G157" s="28" t="s">
        <v>13</v>
      </c>
      <c r="H157" s="26">
        <v>6</v>
      </c>
      <c r="I157" s="25">
        <v>10</v>
      </c>
    </row>
    <row r="158" spans="1:9" s="25" customFormat="1">
      <c r="B158" s="26"/>
      <c r="C158" s="26" t="s">
        <v>213</v>
      </c>
      <c r="D158" s="26"/>
      <c r="E158" s="26"/>
      <c r="F158" s="27"/>
      <c r="G158" s="28" t="s">
        <v>13</v>
      </c>
      <c r="H158" s="26">
        <v>14</v>
      </c>
      <c r="I158" s="25">
        <v>10</v>
      </c>
    </row>
    <row r="159" spans="1:9" s="19" customFormat="1" ht="22.5">
      <c r="A159" s="19">
        <v>44</v>
      </c>
      <c r="B159" s="20" t="s">
        <v>215</v>
      </c>
      <c r="C159" s="20"/>
      <c r="D159" s="20"/>
      <c r="E159" s="20" t="s">
        <v>216</v>
      </c>
      <c r="F159" s="21" t="s">
        <v>217</v>
      </c>
      <c r="G159" s="22" t="s">
        <v>13</v>
      </c>
      <c r="H159" s="19">
        <v>24</v>
      </c>
      <c r="I159" s="19">
        <v>11</v>
      </c>
    </row>
    <row r="160" spans="1:9" s="25" customFormat="1" ht="22.5">
      <c r="A160" s="25">
        <v>45</v>
      </c>
      <c r="B160" s="26" t="s">
        <v>218</v>
      </c>
      <c r="C160" s="26"/>
      <c r="D160" s="26"/>
      <c r="E160" s="26" t="s">
        <v>216</v>
      </c>
      <c r="F160" s="34" t="s">
        <v>219</v>
      </c>
      <c r="G160" s="35" t="s">
        <v>13</v>
      </c>
      <c r="H160" s="25">
        <v>60</v>
      </c>
      <c r="I160" s="25">
        <v>11</v>
      </c>
    </row>
    <row r="161" spans="1:9" ht="22.5">
      <c r="A161" s="9">
        <v>46</v>
      </c>
      <c r="B161" s="10" t="s">
        <v>220</v>
      </c>
      <c r="E161" s="20" t="s">
        <v>216</v>
      </c>
      <c r="F161" s="11" t="s">
        <v>221</v>
      </c>
      <c r="G161" s="12" t="s">
        <v>13</v>
      </c>
      <c r="H161" s="9">
        <v>33</v>
      </c>
      <c r="I161" s="9">
        <v>11</v>
      </c>
    </row>
    <row r="162" spans="1:9" s="25" customFormat="1">
      <c r="A162" s="25">
        <v>47</v>
      </c>
      <c r="B162" s="26" t="s">
        <v>222</v>
      </c>
      <c r="C162" s="26"/>
      <c r="D162" s="26" t="s">
        <v>223</v>
      </c>
      <c r="E162" s="26" t="s">
        <v>224</v>
      </c>
      <c r="F162" s="34">
        <f>DATE(1992,8,11)</f>
        <v>33827</v>
      </c>
      <c r="G162" s="35" t="s">
        <v>13</v>
      </c>
      <c r="H162" s="25">
        <v>34</v>
      </c>
      <c r="I162" s="25">
        <v>11</v>
      </c>
    </row>
    <row r="163" spans="1:9" ht="33">
      <c r="A163" s="9">
        <v>48</v>
      </c>
      <c r="B163" s="10" t="s">
        <v>225</v>
      </c>
      <c r="E163" s="10" t="s">
        <v>226</v>
      </c>
      <c r="F163" s="11">
        <f>DATE(1987,7,7)</f>
        <v>31965</v>
      </c>
      <c r="G163" s="12" t="s">
        <v>13</v>
      </c>
      <c r="H163" s="9">
        <v>2</v>
      </c>
      <c r="I163" s="9">
        <v>11</v>
      </c>
    </row>
    <row r="164" spans="1:9">
      <c r="H164" s="9">
        <f>SUM(H3:H163)</f>
        <v>4335</v>
      </c>
    </row>
  </sheetData>
  <sheetProtection sheet="1" objects="1" scenarios="1" insertHyperlinks="0" selectLockedCells="1" selectUnlockedCells="1"/>
  <mergeCells count="1">
    <mergeCell ref="A1:C1"/>
  </mergeCells>
  <phoneticPr fontId="2"/>
  <pageMargins left="0.7" right="0.7" top="0.75" bottom="0.75" header="0.3" footer="0.3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2024-09-30T06:42:08Z</dcterms:created>
  <dcterms:modified xsi:type="dcterms:W3CDTF">2024-09-30T06:42:53Z</dcterms:modified>
  <cp:category/>
  <cp:contentStatus/>
</cp:coreProperties>
</file>