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C06BAD23-4D85-4F55-9285-378C86548256}"/>
  <bookViews>
    <workbookView xWindow="240" yWindow="105" windowWidth="14805" windowHeight="8010" xr2:uid="{00000000-000D-0000-FFFF-FFFF00000000}"/>
  </bookViews>
  <sheets>
    <sheet name="13. YOKO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2" l="1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<sst xmlns="http://schemas.openxmlformats.org/spreadsheetml/2006/main" count="149" uniqueCount="80">
  <si>
    <t>BASES - 13. YOKOTA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</si>
  <si>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</si>
  <si>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</si>
  <si>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</si>
  <si>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</si>
  <si>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</si>
  <si>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</si>
  <si>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</si>
  <si>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</si>
  <si>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YOKOTA AIR BASE HAZARDOUS WASTE MANAGEMENT PLAN (YAB HWMP)</t>
    <phoneticPr fontId="2"/>
  </si>
  <si>
    <t>HEADQUARTERS 475TH AIR BASE WING APO SAN FRANCISCO 96328</t>
    <phoneticPr fontId="2"/>
  </si>
  <si>
    <t>475TH AIR BASE WING, UNITED STATES PACIFIC AIR FORCES</t>
    <phoneticPr fontId="2"/>
  </si>
  <si>
    <t>Letter</t>
    <phoneticPr fontId="2"/>
  </si>
  <si>
    <t>YOKOTA AIR BASE HAZARDOUS WASTE MANAGEMENT PLAN (HWMPP)</t>
    <phoneticPr fontId="2"/>
  </si>
  <si>
    <t>YOKOTA AIR BASE CONTAMINATED AND USED PETROLEUM PRODUCTS MANAGEMENT PLAN</t>
  </si>
  <si>
    <t>HEADQUARTERS 475TH AIR BASE WING APO SAN FRANCISCO 96328</t>
  </si>
  <si>
    <t>Letter</t>
  </si>
  <si>
    <t>475 ABW ADPLAN 519, OIL AND HAZARDOUS SUBSTANCE POLLUTION CONTINGENCY PLAN</t>
  </si>
  <si>
    <t>475TH AIR BASE WING, UNITED STATES PACIFIC AIR FORCES</t>
  </si>
  <si>
    <t>FUEL LEAK INTERIM REPORT</t>
  </si>
  <si>
    <t>PACIFIC AIR FORCES</t>
    <phoneticPr fontId="2"/>
  </si>
  <si>
    <t>YOKOTA FUEL LEAK (LETTER OF STATEMENT)</t>
  </si>
  <si>
    <t xml:space="preserve"> MEDIA QUERY / REQUEST JP-4 LEAK AT THE EAST RAMP OF YOKOTA AB</t>
    <phoneticPr fontId="2"/>
  </si>
  <si>
    <t>BACKGROUND DATA CONCERNING CONTRACTOR’S REPORT ON YOKOTA AB FUEL LEAK</t>
  </si>
  <si>
    <t>NO DATE</t>
    <phoneticPr fontId="2"/>
  </si>
  <si>
    <t xml:space="preserve"> RESPONSES TO REVIEW COMMENTS, DRAFT REPORT, SURVEY OF THE EAST FUEL SYSTEM YOKOTA AIR BASE, JAPAN</t>
  </si>
  <si>
    <t>RESPONSES TO AIR FORCE REVIEW COMMENTS, DRAFT REPORT, SURVEY OF THE EAST FUEL SYSTEM YOKOTA AIR BASE, JAPAN</t>
  </si>
  <si>
    <t>FINAL REPORT SURVEY OF THE EAST FUEL SYSTEM AND INSTALLATION OF GRAOUNDWATER AND SOIL VAPOR EXTRACTION WELLS AT HYDRANT PIT H2-1, YOKOTA AIR BASE, JAPAN</t>
  </si>
  <si>
    <t>SCS ENGINEERS</t>
    <phoneticPr fontId="2"/>
  </si>
  <si>
    <t>ENVIROMENTAL SAMPLING DATA (TRACE ORGANICS)</t>
  </si>
  <si>
    <t>GP940181</t>
    <phoneticPr fontId="2"/>
  </si>
  <si>
    <t>GP940180</t>
    <phoneticPr fontId="2"/>
  </si>
  <si>
    <t>GP940391</t>
    <phoneticPr fontId="2"/>
  </si>
  <si>
    <t>GP940392</t>
    <phoneticPr fontId="2"/>
  </si>
  <si>
    <t>GP940393</t>
    <phoneticPr fontId="2"/>
  </si>
  <si>
    <t>GP940394</t>
    <phoneticPr fontId="2"/>
  </si>
  <si>
    <t>GP940395</t>
    <phoneticPr fontId="2"/>
  </si>
  <si>
    <t>GP940390</t>
    <phoneticPr fontId="2"/>
  </si>
  <si>
    <t>GP940177</t>
    <phoneticPr fontId="2"/>
  </si>
  <si>
    <t>GP940178</t>
    <phoneticPr fontId="2"/>
  </si>
  <si>
    <t>GP940179</t>
    <phoneticPr fontId="2"/>
  </si>
  <si>
    <t>GP940656</t>
    <phoneticPr fontId="2"/>
  </si>
  <si>
    <t>GP940659</t>
    <phoneticPr fontId="2"/>
  </si>
  <si>
    <t>GP940654</t>
    <phoneticPr fontId="2"/>
  </si>
  <si>
    <t>GP940655</t>
  </si>
  <si>
    <t>GP940657</t>
    <phoneticPr fontId="2"/>
  </si>
  <si>
    <t>GP940658</t>
  </si>
  <si>
    <t>GP940924</t>
    <phoneticPr fontId="2"/>
  </si>
  <si>
    <t>GP940925</t>
  </si>
  <si>
    <t>GP940927</t>
    <phoneticPr fontId="2"/>
  </si>
  <si>
    <t>GP940928</t>
  </si>
  <si>
    <t>GP940929</t>
  </si>
  <si>
    <t>GP950119</t>
    <phoneticPr fontId="2"/>
  </si>
  <si>
    <t>GP950120</t>
  </si>
  <si>
    <t>GP950123</t>
    <phoneticPr fontId="2"/>
  </si>
  <si>
    <t>GP950122</t>
  </si>
  <si>
    <t>GP950123</t>
  </si>
  <si>
    <t>GP950124</t>
  </si>
  <si>
    <t>GP950146</t>
    <phoneticPr fontId="2"/>
  </si>
  <si>
    <t>GP950147</t>
  </si>
  <si>
    <t>GP950142</t>
    <phoneticPr fontId="2"/>
  </si>
  <si>
    <t>GP950143</t>
  </si>
  <si>
    <t>GP950144</t>
  </si>
  <si>
    <t>GP950145</t>
  </si>
  <si>
    <t>ANALYTICAL RESULTS FOR WATER SAMPLES</t>
  </si>
  <si>
    <t>SPECIAL SAMPLING RESULTS ASSOCIATED BY FUEL SPILL</t>
  </si>
  <si>
    <t>RESULTS OF VOLATILE ORGANIZ COMPOUNDS (VOC) ANALYSIS OF DRINKING WATER, SUBMITTER SAMPLES GP930602 THROUGH GP930605 ( EHEA SAMPLE NUMBERS 8-6073 THROUGH 8-6076 ) ( 24340 )</t>
  </si>
  <si>
    <t>U.S. ARMY PACIFIC ENVIRONMENTAL HEALTH ENGINEERING AGENCY</t>
    <phoneticPr fontId="2"/>
  </si>
  <si>
    <t>UPDATE OF VOLATILE ORGANIC COMPOUND IN WINTER, SUMITTER SAMPLES 930688 ( EHEA NUMBERS 8-6295 THRU 8-6298 ) ( 24340 )</t>
  </si>
  <si>
    <t>U.S. ARMY PACIFIC ENVIRONMENTAL HEALTH ENGINEERING AGENCY</t>
  </si>
  <si>
    <t>ENVIRONMENTAL REVIEW FOR PROPOSED MOVE OF T-56 QUEEN BEE</t>
    <phoneticPr fontId="2"/>
  </si>
  <si>
    <t>CLARK AIR BASW, REPUBLIC OF THE PHILIPPINES</t>
    <phoneticPr fontId="2"/>
  </si>
  <si>
    <t>ENVIRONMENTAL REVIEW FOR PROPOSED ADDITION OF C-21A FOR PACIFIC DISTRIBUTION SYSTEM</t>
    <phoneticPr fontId="2"/>
  </si>
  <si>
    <t>ENVIRONMENTAL REVIEW FOR NEXT GENERATION WEATHER RADOR (NEXRAD)</t>
    <phoneticPr fontId="2"/>
  </si>
  <si>
    <t>ENVIRONMENTAL REVIEW FOR TRANSFER OF 9AES AND 20AAS</t>
    <phoneticPr fontId="2"/>
  </si>
  <si>
    <t xml:space="preserve">ENVIRONMENTAL REVIEW FOR TRANSFER OF 374 TAW	</t>
    <phoneticPr fontId="2"/>
  </si>
  <si>
    <t>ENVIRONMENTAL REVIEW FOR C-130 PROGRAM CHANGE REQUEST (PCR)</t>
    <phoneticPr fontId="2"/>
  </si>
  <si>
    <t>ENVIRONMENTAL REVIEW FOR MEDICAL PERSONNEL RELOCATION</t>
    <phoneticPr fontId="2"/>
  </si>
  <si>
    <t>ENVIRONMENTAL REVIEW FOR 4TH COMBAT COMMUNICATION GROUP (4 CCGP) MOVE TO ANDERSEN AFB, GUAM</t>
    <phoneticPr fontId="2"/>
  </si>
  <si>
    <t>ENVIRONMENTAL REVIEW FOR PROPOSED SHORT FIELD LANDING ZONE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</si>
</sst>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 applyBorder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2" borderId="0" xfId="1" applyNumberFormat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176" fontId="4" fillId="2" borderId="0" xfId="1" applyNumberFormat="1" applyFont="1" applyAlignment="1">
      <alignment vertical="center"/>
    </xf>
    <xf numFmtId="0" fontId="4" fillId="2" borderId="0" xfId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9ECD1-A033-4B8F-AA85-A8A604364AA2}">
  <dimension ref="A1:H64"/>
  <sheetViews>
    <sheetView tabSelected="1" workbookViewId="0"/>
  </sheetViews>
  <sheetFormatPr defaultColWidth="13" defaultRowHeight="12"/>
  <cols>
    <col min="1" max="1" width="3.625" style="6" customWidth="1"/>
    <col min="2" max="2" width="55.375" style="6" customWidth="1"/>
    <col min="3" max="3" width="26" style="6" customWidth="1"/>
    <col min="4" max="4" width="51" style="6" customWidth="1"/>
    <col min="5" max="5" width="15.875" style="6" customWidth="1"/>
    <col min="6" max="6" width="8.75" style="8" customWidth="1"/>
    <col min="7" max="7" width="4.375" style="6" customWidth="1"/>
    <col min="8" max="8" width="4.625" style="9" customWidth="1"/>
    <col min="9" max="16384" width="13" style="9"/>
  </cols>
  <sheetData>
    <row r="1" spans="1:8" s="2" customFormat="1">
      <c r="A1" s="1" t="s">
        <v>0</v>
      </c>
      <c r="B1" s="1"/>
      <c r="C1" s="1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ht="21.75">
      <c r="A3" s="6">
        <v>1</v>
      </c>
      <c r="B3" s="6" t="s">
        <v>9</v>
      </c>
      <c r="C3" s="6" t="s">
        <v>10</v>
      </c>
      <c r="D3" s="6" t="s">
        <v>11</v>
      </c>
      <c r="E3" s="7">
        <f>DATE(1990,10,1)</f>
        <v>33147</v>
      </c>
      <c r="F3" s="8" t="s">
        <v>12</v>
      </c>
      <c r="G3" s="6">
        <v>78</v>
      </c>
      <c r="H3" s="9">
        <v>12</v>
      </c>
    </row>
    <row r="4" spans="1:8" s="14" customFormat="1" ht="21.75">
      <c r="A4" s="10">
        <v>2</v>
      </c>
      <c r="B4" s="10" t="s">
        <v>13</v>
      </c>
      <c r="C4" s="11" t="s">
        <v>10</v>
      </c>
      <c r="D4" s="10" t="s">
        <v>11</v>
      </c>
      <c r="E4" s="12">
        <f>DATE(1991,2,26)</f>
        <v>33295</v>
      </c>
      <c r="F4" s="13" t="s">
        <v>12</v>
      </c>
      <c r="G4" s="10">
        <v>16</v>
      </c>
      <c r="H4" s="14">
        <v>12</v>
      </c>
    </row>
    <row r="5" spans="1:8" ht="21.75">
      <c r="A5" s="6">
        <v>3</v>
      </c>
      <c r="B5" s="6" t="s">
        <v>14</v>
      </c>
      <c r="C5" s="6" t="s">
        <v>15</v>
      </c>
      <c r="D5" s="6" t="s">
        <v>11</v>
      </c>
      <c r="E5" s="7">
        <f>DATE(1990,10,1)</f>
        <v>33147</v>
      </c>
      <c r="F5" s="8" t="s">
        <v>16</v>
      </c>
      <c r="G5" s="6">
        <v>23</v>
      </c>
      <c r="H5" s="9">
        <v>12</v>
      </c>
    </row>
    <row r="6" spans="1:8" s="14" customFormat="1" ht="21.75">
      <c r="A6" s="10">
        <v>4</v>
      </c>
      <c r="B6" s="10" t="s">
        <v>17</v>
      </c>
      <c r="C6" s="10" t="s">
        <v>15</v>
      </c>
      <c r="D6" s="10" t="s">
        <v>18</v>
      </c>
      <c r="E6" s="15">
        <f>DATE(1990,11,2)</f>
        <v>33179</v>
      </c>
      <c r="F6" s="13" t="s">
        <v>16</v>
      </c>
      <c r="G6" s="10">
        <v>42</v>
      </c>
      <c r="H6" s="14">
        <v>12</v>
      </c>
    </row>
    <row r="7" spans="1:8">
      <c r="A7" s="6">
        <v>5</v>
      </c>
      <c r="B7" s="6" t="s">
        <v>19</v>
      </c>
      <c r="D7" s="6" t="s">
        <v>20</v>
      </c>
      <c r="E7" s="7">
        <f>DATE(1994,12,27)</f>
        <v>34695</v>
      </c>
      <c r="F7" s="8" t="s">
        <v>16</v>
      </c>
      <c r="G7" s="6">
        <v>12</v>
      </c>
      <c r="H7" s="9">
        <v>12</v>
      </c>
    </row>
    <row r="8" spans="1:8" s="14" customFormat="1">
      <c r="A8" s="10">
        <v>6</v>
      </c>
      <c r="B8" s="10" t="s">
        <v>21</v>
      </c>
      <c r="C8" s="11"/>
      <c r="D8" s="10"/>
      <c r="E8" s="15">
        <f>DATE(1995,1,5)</f>
        <v>34704</v>
      </c>
      <c r="F8" s="13" t="s">
        <v>16</v>
      </c>
      <c r="G8" s="10">
        <v>1</v>
      </c>
      <c r="H8" s="14">
        <v>12</v>
      </c>
    </row>
    <row r="9" spans="1:8">
      <c r="A9" s="6">
        <v>7</v>
      </c>
      <c r="B9" s="6" t="s">
        <v>22</v>
      </c>
      <c r="E9" s="7">
        <f>DATE(1994,10,31)</f>
        <v>34638</v>
      </c>
      <c r="F9" s="8" t="s">
        <v>16</v>
      </c>
      <c r="G9" s="6">
        <v>4</v>
      </c>
      <c r="H9" s="9">
        <v>12</v>
      </c>
    </row>
    <row r="10" spans="1:8" s="14" customFormat="1" ht="21.75">
      <c r="A10" s="10">
        <v>8</v>
      </c>
      <c r="B10" s="10" t="s">
        <v>23</v>
      </c>
      <c r="C10" s="10"/>
      <c r="D10" s="10"/>
      <c r="E10" s="16" t="s">
        <v>24</v>
      </c>
      <c r="F10" s="13" t="s">
        <v>16</v>
      </c>
      <c r="G10" s="10">
        <v>14</v>
      </c>
      <c r="H10" s="14">
        <v>12</v>
      </c>
    </row>
    <row r="11" spans="1:8" ht="21.75">
      <c r="A11" s="6">
        <v>9</v>
      </c>
      <c r="B11" s="6" t="s">
        <v>25</v>
      </c>
      <c r="E11" s="7">
        <f>DATE(1995,4,5)</f>
        <v>34794</v>
      </c>
      <c r="F11" s="8" t="s">
        <v>16</v>
      </c>
      <c r="G11" s="6">
        <v>12</v>
      </c>
      <c r="H11" s="9">
        <v>12</v>
      </c>
    </row>
    <row r="12" spans="1:8" s="14" customFormat="1" ht="21.75">
      <c r="A12" s="10">
        <v>10</v>
      </c>
      <c r="B12" s="10" t="s">
        <v>26</v>
      </c>
      <c r="C12" s="10"/>
      <c r="D12" s="10"/>
      <c r="E12" s="15">
        <f>DATE(1995,4,11)</f>
        <v>34800</v>
      </c>
      <c r="F12" s="13" t="s">
        <v>16</v>
      </c>
      <c r="G12" s="10">
        <v>4</v>
      </c>
      <c r="H12" s="14">
        <v>12</v>
      </c>
    </row>
    <row r="13" spans="1:8" ht="32.25">
      <c r="A13" s="6">
        <v>11</v>
      </c>
      <c r="B13" s="6" t="s">
        <v>27</v>
      </c>
      <c r="D13" s="6" t="s">
        <v>28</v>
      </c>
      <c r="E13" s="7">
        <f>DATE(1995,4,11)</f>
        <v>34800</v>
      </c>
      <c r="F13" s="8" t="s">
        <v>16</v>
      </c>
      <c r="G13" s="6">
        <v>367</v>
      </c>
      <c r="H13" s="9">
        <v>12</v>
      </c>
    </row>
    <row r="14" spans="1:8" s="14" customFormat="1">
      <c r="A14" s="10">
        <v>12</v>
      </c>
      <c r="B14" s="10" t="s">
        <v>29</v>
      </c>
      <c r="C14" s="10" t="s">
        <v>30</v>
      </c>
      <c r="D14" s="10"/>
      <c r="E14" s="15">
        <f>DATE(1994,3,31)</f>
        <v>34424</v>
      </c>
      <c r="F14" s="13" t="s">
        <v>16</v>
      </c>
      <c r="G14" s="10">
        <v>4</v>
      </c>
      <c r="H14" s="14">
        <v>12</v>
      </c>
    </row>
    <row r="15" spans="1:8" s="14" customFormat="1">
      <c r="B15" s="10"/>
      <c r="C15" s="14" t="s">
        <v>31</v>
      </c>
      <c r="E15" s="17">
        <f>DATE(1994,3,31)</f>
        <v>34424</v>
      </c>
      <c r="F15" s="18" t="s">
        <v>16</v>
      </c>
      <c r="G15" s="14">
        <v>4</v>
      </c>
      <c r="H15" s="14">
        <v>12</v>
      </c>
    </row>
    <row r="16" spans="1:8" s="14" customFormat="1">
      <c r="B16" s="10"/>
      <c r="C16" s="14" t="s">
        <v>32</v>
      </c>
      <c r="E16" s="17">
        <f t="shared" ref="E16:E27" si="0">DATE(1994,3,31)</f>
        <v>34424</v>
      </c>
      <c r="F16" s="18" t="s">
        <v>16</v>
      </c>
      <c r="G16" s="14">
        <v>4</v>
      </c>
      <c r="H16" s="14">
        <v>12</v>
      </c>
    </row>
    <row r="17" spans="1:8" s="14" customFormat="1">
      <c r="B17" s="10"/>
      <c r="C17" s="14" t="s">
        <v>33</v>
      </c>
      <c r="E17" s="17">
        <f t="shared" si="0"/>
        <v>34424</v>
      </c>
      <c r="F17" s="18" t="s">
        <v>16</v>
      </c>
      <c r="G17" s="14">
        <v>5</v>
      </c>
      <c r="H17" s="14">
        <v>12</v>
      </c>
    </row>
    <row r="18" spans="1:8" s="14" customFormat="1">
      <c r="B18" s="10"/>
      <c r="C18" s="14" t="s">
        <v>34</v>
      </c>
      <c r="E18" s="17">
        <f t="shared" si="0"/>
        <v>34424</v>
      </c>
      <c r="F18" s="18" t="s">
        <v>16</v>
      </c>
      <c r="G18" s="14">
        <v>5</v>
      </c>
      <c r="H18" s="14">
        <v>12</v>
      </c>
    </row>
    <row r="19" spans="1:8" s="14" customFormat="1">
      <c r="B19" s="10"/>
      <c r="C19" s="14" t="s">
        <v>35</v>
      </c>
      <c r="E19" s="17">
        <f t="shared" si="0"/>
        <v>34424</v>
      </c>
      <c r="F19" s="18" t="s">
        <v>16</v>
      </c>
      <c r="G19" s="14">
        <v>5</v>
      </c>
      <c r="H19" s="14">
        <v>12</v>
      </c>
    </row>
    <row r="20" spans="1:8" s="14" customFormat="1">
      <c r="B20" s="10"/>
      <c r="C20" s="14" t="s">
        <v>36</v>
      </c>
      <c r="E20" s="17">
        <f t="shared" si="0"/>
        <v>34424</v>
      </c>
      <c r="F20" s="18" t="s">
        <v>16</v>
      </c>
      <c r="G20" s="14">
        <v>5</v>
      </c>
      <c r="H20" s="14">
        <v>12</v>
      </c>
    </row>
    <row r="21" spans="1:8" s="14" customFormat="1">
      <c r="B21" s="10"/>
      <c r="C21" s="14" t="s">
        <v>37</v>
      </c>
      <c r="E21" s="17">
        <f t="shared" si="0"/>
        <v>34424</v>
      </c>
      <c r="F21" s="18" t="s">
        <v>16</v>
      </c>
      <c r="G21" s="14">
        <v>4</v>
      </c>
      <c r="H21" s="14">
        <v>12</v>
      </c>
    </row>
    <row r="22" spans="1:8" s="14" customFormat="1">
      <c r="B22" s="10"/>
      <c r="C22" s="14" t="s">
        <v>38</v>
      </c>
      <c r="E22" s="17">
        <f t="shared" si="0"/>
        <v>34424</v>
      </c>
      <c r="F22" s="18" t="s">
        <v>16</v>
      </c>
      <c r="G22" s="14">
        <v>4</v>
      </c>
      <c r="H22" s="14">
        <v>12</v>
      </c>
    </row>
    <row r="23" spans="1:8" s="14" customFormat="1">
      <c r="B23" s="10"/>
      <c r="C23" s="14" t="s">
        <v>39</v>
      </c>
      <c r="E23" s="17">
        <f t="shared" si="0"/>
        <v>34424</v>
      </c>
      <c r="F23" s="18" t="s">
        <v>16</v>
      </c>
      <c r="G23" s="14">
        <v>4</v>
      </c>
      <c r="H23" s="14">
        <v>12</v>
      </c>
    </row>
    <row r="24" spans="1:8" s="14" customFormat="1">
      <c r="B24" s="10"/>
      <c r="C24" s="14" t="s">
        <v>40</v>
      </c>
      <c r="E24" s="17">
        <f t="shared" si="0"/>
        <v>34424</v>
      </c>
      <c r="F24" s="18" t="s">
        <v>16</v>
      </c>
      <c r="G24" s="14">
        <v>4</v>
      </c>
      <c r="H24" s="14">
        <v>12</v>
      </c>
    </row>
    <row r="25" spans="1:8" s="14" customFormat="1">
      <c r="B25" s="10"/>
      <c r="C25" s="14" t="s">
        <v>41</v>
      </c>
      <c r="E25" s="17">
        <f t="shared" si="0"/>
        <v>34424</v>
      </c>
      <c r="F25" s="18" t="s">
        <v>16</v>
      </c>
      <c r="G25" s="14">
        <v>5</v>
      </c>
      <c r="H25" s="14">
        <v>12</v>
      </c>
    </row>
    <row r="26" spans="1:8" s="14" customFormat="1">
      <c r="B26" s="10"/>
      <c r="C26" s="14" t="s">
        <v>42</v>
      </c>
      <c r="E26" s="17">
        <f t="shared" si="0"/>
        <v>34424</v>
      </c>
      <c r="F26" s="18" t="s">
        <v>16</v>
      </c>
      <c r="G26" s="14">
        <v>5</v>
      </c>
      <c r="H26" s="14">
        <v>12</v>
      </c>
    </row>
    <row r="27" spans="1:8" s="14" customFormat="1">
      <c r="B27" s="10"/>
      <c r="C27" s="14" t="s">
        <v>43</v>
      </c>
      <c r="E27" s="17">
        <f t="shared" si="0"/>
        <v>34424</v>
      </c>
      <c r="F27" s="18" t="s">
        <v>16</v>
      </c>
      <c r="G27" s="14">
        <v>4</v>
      </c>
      <c r="H27" s="14">
        <v>12</v>
      </c>
    </row>
    <row r="28" spans="1:8" s="14" customFormat="1">
      <c r="A28" s="10"/>
      <c r="B28" s="10"/>
      <c r="C28" s="10" t="s">
        <v>44</v>
      </c>
      <c r="D28" s="10"/>
      <c r="E28" s="17">
        <f t="shared" ref="E28:E30" si="1">DATE(1994,9,27)</f>
        <v>34604</v>
      </c>
      <c r="F28" s="13" t="s">
        <v>16</v>
      </c>
      <c r="G28" s="10">
        <v>5</v>
      </c>
      <c r="H28" s="14">
        <v>12</v>
      </c>
    </row>
    <row r="29" spans="1:8" s="14" customFormat="1">
      <c r="A29" s="10"/>
      <c r="B29" s="10"/>
      <c r="C29" s="10" t="s">
        <v>45</v>
      </c>
      <c r="D29" s="10"/>
      <c r="E29" s="17">
        <f t="shared" si="1"/>
        <v>34604</v>
      </c>
      <c r="F29" s="13" t="s">
        <v>16</v>
      </c>
      <c r="G29" s="10">
        <v>5</v>
      </c>
      <c r="H29" s="14">
        <v>12</v>
      </c>
    </row>
    <row r="30" spans="1:8" s="14" customFormat="1">
      <c r="A30" s="10"/>
      <c r="B30" s="10"/>
      <c r="C30" s="10" t="s">
        <v>46</v>
      </c>
      <c r="D30" s="10"/>
      <c r="E30" s="17">
        <f t="shared" si="1"/>
        <v>34604</v>
      </c>
      <c r="F30" s="13" t="s">
        <v>16</v>
      </c>
      <c r="G30" s="10">
        <v>5</v>
      </c>
      <c r="H30" s="14">
        <v>12</v>
      </c>
    </row>
    <row r="31" spans="1:8" s="14" customFormat="1">
      <c r="A31" s="10"/>
      <c r="B31" s="10"/>
      <c r="C31" s="10" t="s">
        <v>47</v>
      </c>
      <c r="D31" s="10"/>
      <c r="E31" s="15">
        <f>DATE(1994,12,22)</f>
        <v>34690</v>
      </c>
      <c r="F31" s="13" t="s">
        <v>16</v>
      </c>
      <c r="G31" s="10">
        <v>4</v>
      </c>
      <c r="H31" s="14">
        <v>12</v>
      </c>
    </row>
    <row r="32" spans="1:8" s="14" customFormat="1">
      <c r="A32" s="10"/>
      <c r="B32" s="10"/>
      <c r="C32" s="10" t="s">
        <v>47</v>
      </c>
      <c r="D32" s="10"/>
      <c r="E32" s="15">
        <f t="shared" ref="E32:E36" si="2">DATE(1994,12,22)</f>
        <v>34690</v>
      </c>
      <c r="F32" s="13" t="s">
        <v>16</v>
      </c>
      <c r="G32" s="10">
        <v>4</v>
      </c>
      <c r="H32" s="14">
        <v>12</v>
      </c>
    </row>
    <row r="33" spans="1:8" s="14" customFormat="1">
      <c r="A33" s="10"/>
      <c r="B33" s="10"/>
      <c r="C33" s="10" t="s">
        <v>48</v>
      </c>
      <c r="D33" s="10"/>
      <c r="E33" s="15">
        <f t="shared" si="2"/>
        <v>34690</v>
      </c>
      <c r="F33" s="13" t="s">
        <v>16</v>
      </c>
      <c r="G33" s="10">
        <v>4</v>
      </c>
      <c r="H33" s="14">
        <v>12</v>
      </c>
    </row>
    <row r="34" spans="1:8" s="14" customFormat="1">
      <c r="A34" s="10"/>
      <c r="B34" s="10"/>
      <c r="C34" s="10" t="s">
        <v>49</v>
      </c>
      <c r="D34" s="10"/>
      <c r="E34" s="15">
        <f t="shared" si="2"/>
        <v>34690</v>
      </c>
      <c r="F34" s="13" t="s">
        <v>16</v>
      </c>
      <c r="G34" s="10">
        <v>4</v>
      </c>
      <c r="H34" s="14">
        <v>12</v>
      </c>
    </row>
    <row r="35" spans="1:8" s="14" customFormat="1">
      <c r="A35" s="10"/>
      <c r="B35" s="10"/>
      <c r="C35" s="10" t="s">
        <v>50</v>
      </c>
      <c r="D35" s="10"/>
      <c r="E35" s="15">
        <f t="shared" si="2"/>
        <v>34690</v>
      </c>
      <c r="F35" s="13" t="s">
        <v>16</v>
      </c>
      <c r="G35" s="10">
        <v>4</v>
      </c>
      <c r="H35" s="14">
        <v>12</v>
      </c>
    </row>
    <row r="36" spans="1:8" s="14" customFormat="1">
      <c r="A36" s="10"/>
      <c r="B36" s="10"/>
      <c r="C36" s="10" t="s">
        <v>51</v>
      </c>
      <c r="D36" s="10"/>
      <c r="E36" s="15">
        <f t="shared" si="2"/>
        <v>34690</v>
      </c>
      <c r="F36" s="13" t="s">
        <v>16</v>
      </c>
      <c r="G36" s="10">
        <v>4</v>
      </c>
      <c r="H36" s="14">
        <v>12</v>
      </c>
    </row>
    <row r="37" spans="1:8" s="14" customFormat="1">
      <c r="A37" s="10"/>
      <c r="B37" s="10"/>
      <c r="C37" s="10" t="s">
        <v>52</v>
      </c>
      <c r="D37" s="10"/>
      <c r="E37" s="15">
        <f>DATE(1995,3,23)</f>
        <v>34781</v>
      </c>
      <c r="F37" s="13" t="s">
        <v>16</v>
      </c>
      <c r="G37" s="10">
        <v>3</v>
      </c>
      <c r="H37" s="14">
        <v>12</v>
      </c>
    </row>
    <row r="38" spans="1:8" s="14" customFormat="1">
      <c r="A38" s="10"/>
      <c r="B38" s="10"/>
      <c r="C38" s="10" t="s">
        <v>53</v>
      </c>
      <c r="D38" s="10"/>
      <c r="E38" s="15">
        <f t="shared" ref="E38:E42" si="3">DATE(1995,3,23)</f>
        <v>34781</v>
      </c>
      <c r="F38" s="13" t="s">
        <v>16</v>
      </c>
      <c r="G38" s="10">
        <v>2</v>
      </c>
      <c r="H38" s="14">
        <v>12</v>
      </c>
    </row>
    <row r="39" spans="1:8" s="14" customFormat="1">
      <c r="A39" s="10"/>
      <c r="B39" s="10"/>
      <c r="C39" s="10" t="s">
        <v>54</v>
      </c>
      <c r="D39" s="10"/>
      <c r="E39" s="15">
        <f t="shared" si="3"/>
        <v>34781</v>
      </c>
      <c r="F39" s="13" t="s">
        <v>16</v>
      </c>
      <c r="G39" s="10">
        <v>3</v>
      </c>
      <c r="H39" s="14">
        <v>12</v>
      </c>
    </row>
    <row r="40" spans="1:8" s="14" customFormat="1">
      <c r="A40" s="10"/>
      <c r="B40" s="10"/>
      <c r="C40" s="10" t="s">
        <v>55</v>
      </c>
      <c r="D40" s="10"/>
      <c r="E40" s="15">
        <f t="shared" si="3"/>
        <v>34781</v>
      </c>
      <c r="F40" s="13" t="s">
        <v>16</v>
      </c>
      <c r="G40" s="10">
        <v>3</v>
      </c>
      <c r="H40" s="14">
        <v>12</v>
      </c>
    </row>
    <row r="41" spans="1:8" s="14" customFormat="1">
      <c r="A41" s="10"/>
      <c r="B41" s="10"/>
      <c r="C41" s="10" t="s">
        <v>56</v>
      </c>
      <c r="D41" s="10"/>
      <c r="E41" s="15">
        <f t="shared" si="3"/>
        <v>34781</v>
      </c>
      <c r="F41" s="13" t="s">
        <v>16</v>
      </c>
      <c r="G41" s="10">
        <v>3</v>
      </c>
      <c r="H41" s="14">
        <v>12</v>
      </c>
    </row>
    <row r="42" spans="1:8" s="14" customFormat="1">
      <c r="A42" s="10"/>
      <c r="B42" s="10"/>
      <c r="C42" s="10" t="s">
        <v>57</v>
      </c>
      <c r="D42" s="10"/>
      <c r="E42" s="15">
        <f t="shared" si="3"/>
        <v>34781</v>
      </c>
      <c r="F42" s="13" t="s">
        <v>16</v>
      </c>
      <c r="G42" s="10">
        <v>2</v>
      </c>
      <c r="H42" s="14">
        <v>12</v>
      </c>
    </row>
    <row r="43" spans="1:8" s="14" customFormat="1">
      <c r="A43" s="10"/>
      <c r="B43" s="10"/>
      <c r="C43" s="10" t="s">
        <v>58</v>
      </c>
      <c r="D43" s="10"/>
      <c r="E43" s="15">
        <f>DATE(1995,3,29)</f>
        <v>34787</v>
      </c>
      <c r="F43" s="13" t="s">
        <v>16</v>
      </c>
      <c r="G43" s="10">
        <v>4</v>
      </c>
      <c r="H43" s="14">
        <v>12</v>
      </c>
    </row>
    <row r="44" spans="1:8" s="14" customFormat="1">
      <c r="A44" s="10"/>
      <c r="B44" s="10"/>
      <c r="C44" s="10" t="s">
        <v>59</v>
      </c>
      <c r="D44" s="10"/>
      <c r="E44" s="15">
        <f t="shared" ref="E44:E48" si="4">DATE(1995,3,29)</f>
        <v>34787</v>
      </c>
      <c r="F44" s="13" t="s">
        <v>16</v>
      </c>
      <c r="G44" s="10">
        <v>4</v>
      </c>
      <c r="H44" s="14">
        <v>12</v>
      </c>
    </row>
    <row r="45" spans="1:8" s="14" customFormat="1">
      <c r="A45" s="10"/>
      <c r="B45" s="10"/>
      <c r="C45" s="10" t="s">
        <v>60</v>
      </c>
      <c r="D45" s="10"/>
      <c r="E45" s="15">
        <f t="shared" si="4"/>
        <v>34787</v>
      </c>
      <c r="F45" s="13" t="s">
        <v>16</v>
      </c>
      <c r="G45" s="10">
        <v>4</v>
      </c>
      <c r="H45" s="14">
        <v>12</v>
      </c>
    </row>
    <row r="46" spans="1:8" s="14" customFormat="1">
      <c r="A46" s="10"/>
      <c r="B46" s="10"/>
      <c r="C46" s="10" t="s">
        <v>61</v>
      </c>
      <c r="D46" s="10"/>
      <c r="E46" s="15">
        <f t="shared" si="4"/>
        <v>34787</v>
      </c>
      <c r="F46" s="13" t="s">
        <v>16</v>
      </c>
      <c r="G46" s="10">
        <v>4</v>
      </c>
      <c r="H46" s="14">
        <v>12</v>
      </c>
    </row>
    <row r="47" spans="1:8" s="14" customFormat="1">
      <c r="A47" s="10"/>
      <c r="B47" s="10"/>
      <c r="C47" s="10" t="s">
        <v>62</v>
      </c>
      <c r="D47" s="10"/>
      <c r="E47" s="15">
        <f t="shared" si="4"/>
        <v>34787</v>
      </c>
      <c r="F47" s="13" t="s">
        <v>16</v>
      </c>
      <c r="G47" s="10">
        <v>4</v>
      </c>
      <c r="H47" s="14">
        <v>12</v>
      </c>
    </row>
    <row r="48" spans="1:8" s="14" customFormat="1">
      <c r="A48" s="10"/>
      <c r="B48" s="10"/>
      <c r="C48" s="10" t="s">
        <v>63</v>
      </c>
      <c r="D48" s="10"/>
      <c r="E48" s="15">
        <f t="shared" si="4"/>
        <v>34787</v>
      </c>
      <c r="F48" s="13" t="s">
        <v>16</v>
      </c>
      <c r="G48" s="10">
        <v>4</v>
      </c>
      <c r="H48" s="14">
        <v>12</v>
      </c>
    </row>
    <row r="49" spans="1:8">
      <c r="A49" s="9">
        <v>13</v>
      </c>
      <c r="B49" s="6" t="s">
        <v>64</v>
      </c>
      <c r="C49" s="9"/>
      <c r="D49" s="9" t="s">
        <v>20</v>
      </c>
      <c r="E49" s="19">
        <f>DATE(1993,11,4)</f>
        <v>34277</v>
      </c>
      <c r="F49" s="20" t="s">
        <v>16</v>
      </c>
      <c r="G49" s="9">
        <v>10</v>
      </c>
      <c r="H49" s="9">
        <v>12</v>
      </c>
    </row>
    <row r="50" spans="1:8" s="14" customFormat="1">
      <c r="A50" s="10">
        <v>14</v>
      </c>
      <c r="B50" s="10" t="s">
        <v>65</v>
      </c>
      <c r="C50" s="10"/>
      <c r="D50" s="10"/>
      <c r="E50" s="15">
        <f>DATE(1993,11,16)</f>
        <v>34289</v>
      </c>
      <c r="F50" s="13" t="s">
        <v>16</v>
      </c>
      <c r="G50" s="10">
        <v>7</v>
      </c>
      <c r="H50" s="14">
        <v>12</v>
      </c>
    </row>
    <row r="51" spans="1:8" s="14" customFormat="1">
      <c r="B51" s="10"/>
      <c r="E51" s="17">
        <f>DATE(1993,11,23)</f>
        <v>34296</v>
      </c>
      <c r="F51" s="13" t="s">
        <v>16</v>
      </c>
      <c r="G51" s="14">
        <v>7</v>
      </c>
      <c r="H51" s="14">
        <v>12</v>
      </c>
    </row>
    <row r="52" spans="1:8" ht="32.25">
      <c r="A52" s="9">
        <v>15</v>
      </c>
      <c r="B52" s="6" t="s">
        <v>66</v>
      </c>
      <c r="C52" s="9"/>
      <c r="D52" s="6" t="s">
        <v>67</v>
      </c>
      <c r="E52" s="19">
        <f>DATE(1993,12,10)</f>
        <v>34313</v>
      </c>
      <c r="F52" s="20" t="s">
        <v>16</v>
      </c>
      <c r="G52" s="9">
        <v>10</v>
      </c>
      <c r="H52" s="9">
        <v>12</v>
      </c>
    </row>
    <row r="53" spans="1:8" s="14" customFormat="1" ht="21.75">
      <c r="A53" s="10">
        <v>16</v>
      </c>
      <c r="B53" s="10" t="s">
        <v>68</v>
      </c>
      <c r="C53" s="10"/>
      <c r="D53" s="10" t="s">
        <v>69</v>
      </c>
      <c r="E53" s="15">
        <f>DATE(1994,1,21)</f>
        <v>34355</v>
      </c>
      <c r="F53" s="13" t="s">
        <v>16</v>
      </c>
      <c r="G53" s="10">
        <v>2</v>
      </c>
      <c r="H53" s="14">
        <v>12</v>
      </c>
    </row>
    <row r="54" spans="1:8" s="6" customFormat="1" ht="32.25">
      <c r="A54" s="6">
        <v>17</v>
      </c>
      <c r="B54" s="6" t="s">
        <v>66</v>
      </c>
      <c r="D54" s="6" t="s">
        <v>69</v>
      </c>
      <c r="E54" s="7">
        <f>DATE(1994,3,15)</f>
        <v>34408</v>
      </c>
      <c r="F54" s="8" t="s">
        <v>16</v>
      </c>
      <c r="G54" s="6">
        <v>9</v>
      </c>
      <c r="H54" s="6">
        <v>12</v>
      </c>
    </row>
    <row r="55" spans="1:8" s="14" customFormat="1">
      <c r="A55" s="10">
        <v>18</v>
      </c>
      <c r="B55" s="10" t="s">
        <v>70</v>
      </c>
      <c r="C55" s="10"/>
      <c r="D55" s="10" t="s">
        <v>71</v>
      </c>
      <c r="E55" s="15">
        <f>DATE(1987,3,17)</f>
        <v>31853</v>
      </c>
      <c r="F55" s="13" t="s">
        <v>16</v>
      </c>
      <c r="G55" s="10">
        <v>4</v>
      </c>
      <c r="H55" s="14">
        <v>12</v>
      </c>
    </row>
    <row r="56" spans="1:8" ht="21.75">
      <c r="A56" s="6">
        <v>19</v>
      </c>
      <c r="B56" s="6" t="s">
        <v>72</v>
      </c>
      <c r="E56" s="7">
        <f t="shared" ref="E56" si="5">DATE(1983,2,17)</f>
        <v>30364</v>
      </c>
      <c r="F56" s="8" t="s">
        <v>16</v>
      </c>
      <c r="G56" s="6">
        <v>3</v>
      </c>
      <c r="H56" s="9">
        <v>12</v>
      </c>
    </row>
    <row r="57" spans="1:8" s="14" customFormat="1" ht="21.75">
      <c r="A57" s="10">
        <v>20</v>
      </c>
      <c r="B57" s="10" t="s">
        <v>73</v>
      </c>
      <c r="C57" s="10"/>
      <c r="D57" s="10"/>
      <c r="E57" s="15">
        <f>DATE(1987,5,20)</f>
        <v>31917</v>
      </c>
      <c r="F57" s="13" t="s">
        <v>16</v>
      </c>
      <c r="G57" s="10">
        <v>4</v>
      </c>
      <c r="H57" s="14">
        <v>12</v>
      </c>
    </row>
    <row r="58" spans="1:8">
      <c r="A58" s="6">
        <v>21</v>
      </c>
      <c r="B58" s="6" t="s">
        <v>74</v>
      </c>
      <c r="D58" s="6" t="s">
        <v>71</v>
      </c>
      <c r="E58" s="7">
        <f>DATE(1988,9,9)</f>
        <v>32395</v>
      </c>
      <c r="F58" s="8" t="s">
        <v>16</v>
      </c>
      <c r="G58" s="6">
        <v>5</v>
      </c>
      <c r="H58" s="9">
        <v>12</v>
      </c>
    </row>
    <row r="59" spans="1:8" s="14" customFormat="1">
      <c r="A59" s="10">
        <v>22</v>
      </c>
      <c r="B59" s="10" t="s">
        <v>75</v>
      </c>
      <c r="C59" s="10"/>
      <c r="D59" s="10" t="s">
        <v>71</v>
      </c>
      <c r="E59" s="15">
        <f>DATE(1989,3,30)</f>
        <v>32597</v>
      </c>
      <c r="F59" s="13" t="s">
        <v>16</v>
      </c>
      <c r="G59" s="10">
        <v>4</v>
      </c>
      <c r="H59" s="14">
        <v>12</v>
      </c>
    </row>
    <row r="60" spans="1:8">
      <c r="A60" s="6">
        <v>23</v>
      </c>
      <c r="B60" s="6" t="s">
        <v>76</v>
      </c>
      <c r="E60" s="7">
        <f>DATE(1989,7,25)</f>
        <v>32714</v>
      </c>
      <c r="F60" s="8" t="s">
        <v>16</v>
      </c>
      <c r="G60" s="6">
        <v>3</v>
      </c>
      <c r="H60" s="9">
        <v>12</v>
      </c>
    </row>
    <row r="61" spans="1:8" s="14" customFormat="1">
      <c r="A61" s="10">
        <v>24</v>
      </c>
      <c r="B61" s="10" t="s">
        <v>77</v>
      </c>
      <c r="C61" s="10"/>
      <c r="D61" s="10"/>
      <c r="E61" s="15">
        <f>DATE(1990,8,31)</f>
        <v>33116</v>
      </c>
      <c r="F61" s="13" t="s">
        <v>16</v>
      </c>
      <c r="G61" s="10">
        <v>3</v>
      </c>
      <c r="H61" s="14">
        <v>12</v>
      </c>
    </row>
    <row r="62" spans="1:8" ht="21.75">
      <c r="A62" s="6">
        <v>25</v>
      </c>
      <c r="B62" s="6" t="s">
        <v>78</v>
      </c>
      <c r="E62" s="7">
        <f>DATE(1990,12,5)</f>
        <v>33212</v>
      </c>
      <c r="F62" s="8" t="s">
        <v>16</v>
      </c>
      <c r="G62" s="6">
        <v>3</v>
      </c>
      <c r="H62" s="9">
        <v>12</v>
      </c>
    </row>
    <row r="63" spans="1:8" s="14" customFormat="1">
      <c r="A63" s="10">
        <v>26</v>
      </c>
      <c r="B63" s="10" t="s">
        <v>79</v>
      </c>
      <c r="C63" s="10"/>
      <c r="D63" s="10"/>
      <c r="E63" s="15">
        <f>DATE(1991,6,15)</f>
        <v>33404</v>
      </c>
      <c r="F63" s="13" t="s">
        <v>16</v>
      </c>
      <c r="G63" s="10">
        <v>3</v>
      </c>
      <c r="H63" s="14">
        <v>12</v>
      </c>
    </row>
    <row r="64" spans="1:8">
      <c r="G64" s="6">
        <f>SUM(G3:G63)</f>
        <v>791</v>
      </c>
    </row>
  </sheetData>
  <sheetProtection sheet="1" objects="1" scenarios="1" insertHyperlinks="0" selectLockedCells="1" selectUnlockedCell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2024-09-30T06:48:13Z</dcterms:created>
  <dcterms:modified xsi:type="dcterms:W3CDTF">2024-09-30T06:48:54Z</dcterms:modified>
  <cp:category/>
  <cp:contentStatus/>
</cp:coreProperties>
</file>