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F984BAB-BA66-4147-91E4-A0BB992C672E}"/>
  <bookViews>
    <workbookView xWindow="240" yWindow="105" windowWidth="14805" windowHeight="8010" xr2:uid="{00000000-000D-0000-FFFF-FFFF00000000}"/>
  </bookViews>
  <sheets>
    <sheet name="38. PACIFIC AIR FOR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<sst xmlns="http://schemas.openxmlformats.org/spreadsheetml/2006/main" count="71" uniqueCount="41">
  <si>
    <t>COMMANDS - AIR FORCE - 38. PACIFIC AIR FORCE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</si>
  <si>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</si>
  <si>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</si>
  <si>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</si>
  <si>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</si>
  <si>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</si>
  <si>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</si>
  <si>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</si>
  <si>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</si>
  <si>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HISTORY OF PACIFIC AIR FORCES FROM 1 JANUARY TO 31 DECEMBER 1992</t>
    <phoneticPr fontId="2"/>
  </si>
  <si>
    <t>COMMANDER, UNITED STATES AIR FORCES</t>
    <phoneticPr fontId="2"/>
  </si>
  <si>
    <t>Letter</t>
    <phoneticPr fontId="2"/>
  </si>
  <si>
    <t>NUMERICAL INDEX OF STANDARD AND RECURRING PACAF PUBLICATIONS</t>
    <phoneticPr fontId="2"/>
  </si>
  <si>
    <t>PACAF INDEX2</t>
    <phoneticPr fontId="2"/>
  </si>
  <si>
    <t>COMMANDER, PACIFIC AIR FORCES</t>
    <phoneticPr fontId="2"/>
  </si>
  <si>
    <t>FACT SHEET</t>
    <phoneticPr fontId="2"/>
  </si>
  <si>
    <t>PACIFIC AIR FORCES PUBLIC AFFAIRS</t>
    <phoneticPr fontId="2"/>
  </si>
  <si>
    <t>NO DATE</t>
    <phoneticPr fontId="2"/>
  </si>
  <si>
    <t>A4</t>
    <phoneticPr fontId="2"/>
  </si>
  <si>
    <t>HISTORY OF THE 313TH AIR DIVISION AND 18TH WING JANUARY - DECEMBER 1991</t>
    <phoneticPr fontId="2"/>
  </si>
  <si>
    <t>FIFTH AIR FORCE, PACIFIC AIR FORCES</t>
    <phoneticPr fontId="2"/>
  </si>
  <si>
    <t>TOKOROZAWA DIESEL FUEL SPILL(0,900GALLONS) INVESTIGATION</t>
    <phoneticPr fontId="2"/>
  </si>
  <si>
    <t>PACIFIC AIR FORCES</t>
    <phoneticPr fontId="2"/>
  </si>
  <si>
    <t>FUEL OIL SPILL DURATION AT TOKOROZAWA, JAPAN(SUPERSEDES MEMORANDUM DATED 1 OCTOBER 04)</t>
    <phoneticPr fontId="2"/>
  </si>
  <si>
    <t>FUEL SPILL INVESTIGATION REPORT</t>
    <phoneticPr fontId="2"/>
  </si>
  <si>
    <t>LEGAL CLEARANCE FOR JP-8 FUEL SPILL INVESTIGATION</t>
    <phoneticPr fontId="2"/>
  </si>
  <si>
    <t>YOKOTA AIR BASE(AB) BUILDING 4115 JP-8 FUEL SPILL(2,400 GALLONS) INVESTIGATION</t>
    <phoneticPr fontId="2"/>
  </si>
  <si>
    <t>DRINKING WATER TEST - WELL #9,BLDG 4081</t>
    <phoneticPr fontId="2"/>
  </si>
  <si>
    <t>BATTERY FLUID SPILL INVESTIGATION ($26,700 CLEAN UP)</t>
    <phoneticPr fontId="2"/>
  </si>
  <si>
    <t>FUEL SPILL INCIDENT INVESTIGATION REPORT</t>
    <phoneticPr fontId="2"/>
  </si>
  <si>
    <t>FUEL SPILL INCIDENT INVESTIGATION REPORT</t>
  </si>
  <si>
    <t>PACIFIC AIR FORCES</t>
  </si>
  <si>
    <t>LEGAL CLEARANCE FOR DIESEL FUEL DISCHARGE, BLDG.313</t>
    <phoneticPr fontId="2"/>
  </si>
  <si>
    <t>LOW POINT HYDRANT DRAIN JP-8 (300 GALLONS) INVESTIGATION</t>
    <phoneticPr fontId="2"/>
  </si>
  <si>
    <t>MISSING MO=GAS (432 GALLONS) INVESTIGATION</t>
    <phoneticPr fontId="2"/>
  </si>
  <si>
    <t>DIESEL FUEL SPILL INVESTIGATION REPORT</t>
    <phoneticPr fontId="2"/>
  </si>
  <si>
    <t>ORGANIZATION AND FUNCTIONS HQ 313 AD AND ASSIGNED UNITS</t>
    <phoneticPr fontId="2"/>
  </si>
  <si>
    <t>313 AD PAMPLET 23-4</t>
    <phoneticPr fontId="2"/>
  </si>
  <si>
    <t>HQ 313TH AIR DIVISION (PACAF)</t>
    <phoneticPr fontId="2"/>
  </si>
  <si>
    <t>ROGANIZATION AND FUNCTIONs HQ 313AD AND ASSIGNED UNITS</t>
    <phoneticPr fontId="2"/>
  </si>
  <si>
    <t>313AD REGULATION 23-4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</si>
</sst>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Border="1" applyAlignment="1">
      <alignment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3C68-C463-4632-AF0B-D066C0B6D5CE}">
  <dimension ref="A1:H22"/>
  <sheetViews>
    <sheetView tabSelected="1" topLeftCell="B14" zoomScaleNormal="100" workbookViewId="0"/>
  </sheetViews>
  <sheetFormatPr defaultColWidth="13" defaultRowHeight="12"/>
  <cols>
    <col min="1" max="1" width="3.75" style="9" customWidth="1"/>
    <col min="2" max="2" width="63.375" style="10" customWidth="1"/>
    <col min="3" max="3" width="19.75" style="10" customWidth="1"/>
    <col min="4" max="4" width="34.25" style="10" customWidth="1"/>
    <col min="5" max="5" width="17.625" style="11" customWidth="1"/>
    <col min="6" max="6" width="8.75" style="12" customWidth="1"/>
    <col min="7" max="7" width="5.375" style="10" customWidth="1"/>
    <col min="8" max="8" width="4.62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>
      <c r="A3" s="9">
        <v>1</v>
      </c>
      <c r="B3" s="10" t="s">
        <v>9</v>
      </c>
      <c r="D3" s="10" t="s">
        <v>10</v>
      </c>
      <c r="E3" s="11">
        <f>DATE(1993,7,14)</f>
        <v>34164</v>
      </c>
      <c r="F3" s="12" t="s">
        <v>11</v>
      </c>
      <c r="G3" s="10">
        <v>374</v>
      </c>
      <c r="H3" s="9">
        <v>28</v>
      </c>
    </row>
    <row r="4" spans="1:8" s="13" customFormat="1">
      <c r="A4" s="13">
        <v>2</v>
      </c>
      <c r="B4" s="14" t="s">
        <v>12</v>
      </c>
      <c r="C4" s="14" t="s">
        <v>13</v>
      </c>
      <c r="D4" s="14" t="s">
        <v>14</v>
      </c>
      <c r="E4" s="15">
        <f>DATE(1995,7,3)</f>
        <v>34883</v>
      </c>
      <c r="F4" s="16" t="s">
        <v>11</v>
      </c>
      <c r="G4" s="14">
        <v>26</v>
      </c>
      <c r="H4" s="13">
        <v>28</v>
      </c>
    </row>
    <row r="5" spans="1:8">
      <c r="A5" s="9">
        <v>3</v>
      </c>
      <c r="B5" s="10" t="s">
        <v>15</v>
      </c>
      <c r="D5" s="10" t="s">
        <v>16</v>
      </c>
      <c r="E5" s="17" t="s">
        <v>17</v>
      </c>
      <c r="F5" s="12" t="s">
        <v>18</v>
      </c>
      <c r="G5" s="10">
        <v>5</v>
      </c>
      <c r="H5" s="9">
        <v>28</v>
      </c>
    </row>
    <row r="6" spans="1:8" s="13" customFormat="1">
      <c r="A6" s="13">
        <v>4</v>
      </c>
      <c r="B6" s="14" t="s">
        <v>19</v>
      </c>
      <c r="C6" s="14"/>
      <c r="D6" s="14" t="s">
        <v>20</v>
      </c>
      <c r="E6" s="18">
        <f>DATE(1992,7,15)</f>
        <v>33800</v>
      </c>
      <c r="F6" s="16" t="s">
        <v>11</v>
      </c>
      <c r="G6" s="14">
        <v>368</v>
      </c>
      <c r="H6" s="13">
        <v>28</v>
      </c>
    </row>
    <row r="7" spans="1:8">
      <c r="A7" s="9">
        <v>5</v>
      </c>
      <c r="B7" s="10" t="s">
        <v>21</v>
      </c>
      <c r="D7" s="10" t="s">
        <v>22</v>
      </c>
      <c r="E7" s="11">
        <f>DATE(2004,10,25)</f>
        <v>38285</v>
      </c>
      <c r="F7" s="12" t="s">
        <v>11</v>
      </c>
      <c r="G7" s="10">
        <v>12</v>
      </c>
      <c r="H7" s="9">
        <v>28</v>
      </c>
    </row>
    <row r="8" spans="1:8" s="13" customFormat="1" ht="22.5">
      <c r="A8" s="13">
        <v>6</v>
      </c>
      <c r="B8" s="14" t="s">
        <v>23</v>
      </c>
      <c r="C8" s="14"/>
      <c r="D8" s="14" t="s">
        <v>22</v>
      </c>
      <c r="E8" s="18">
        <f>DATE(2004,10,1)</f>
        <v>38261</v>
      </c>
      <c r="F8" s="16" t="s">
        <v>11</v>
      </c>
      <c r="G8" s="14">
        <v>13</v>
      </c>
      <c r="H8" s="13">
        <v>28</v>
      </c>
    </row>
    <row r="9" spans="1:8">
      <c r="A9" s="9">
        <v>7</v>
      </c>
      <c r="B9" s="10" t="s">
        <v>24</v>
      </c>
      <c r="D9" s="10" t="s">
        <v>22</v>
      </c>
      <c r="E9" s="17" t="s">
        <v>17</v>
      </c>
      <c r="F9" s="12" t="s">
        <v>11</v>
      </c>
      <c r="G9" s="10">
        <v>8</v>
      </c>
      <c r="H9" s="9">
        <v>28</v>
      </c>
    </row>
    <row r="10" spans="1:8" s="13" customFormat="1">
      <c r="A10" s="13">
        <v>8</v>
      </c>
      <c r="B10" s="14" t="s">
        <v>25</v>
      </c>
      <c r="C10" s="19"/>
      <c r="D10" s="14" t="s">
        <v>22</v>
      </c>
      <c r="E10" s="15">
        <f>DATE(2002,4,12)</f>
        <v>37358</v>
      </c>
      <c r="F10" s="16" t="s">
        <v>11</v>
      </c>
      <c r="G10" s="14">
        <v>3</v>
      </c>
      <c r="H10" s="13">
        <v>28</v>
      </c>
    </row>
    <row r="11" spans="1:8" ht="22.5">
      <c r="A11" s="9">
        <v>9</v>
      </c>
      <c r="B11" s="10" t="s">
        <v>26</v>
      </c>
      <c r="D11" s="10" t="s">
        <v>22</v>
      </c>
      <c r="E11" s="11">
        <f>DATE(2005,10,18)</f>
        <v>38643</v>
      </c>
      <c r="F11" s="12" t="s">
        <v>11</v>
      </c>
      <c r="G11" s="10">
        <v>20</v>
      </c>
      <c r="H11" s="9">
        <v>28</v>
      </c>
    </row>
    <row r="12" spans="1:8" s="13" customFormat="1">
      <c r="A12" s="13">
        <v>10</v>
      </c>
      <c r="B12" s="14" t="s">
        <v>27</v>
      </c>
      <c r="C12" s="19"/>
      <c r="D12" s="14" t="s">
        <v>22</v>
      </c>
      <c r="E12" s="18">
        <f>DATE(2005,9,19)</f>
        <v>38614</v>
      </c>
      <c r="F12" s="16" t="s">
        <v>11</v>
      </c>
      <c r="G12" s="14">
        <v>16</v>
      </c>
      <c r="H12" s="13">
        <v>28</v>
      </c>
    </row>
    <row r="13" spans="1:8">
      <c r="A13" s="9">
        <v>11</v>
      </c>
      <c r="B13" s="10" t="s">
        <v>28</v>
      </c>
      <c r="D13" s="10" t="s">
        <v>22</v>
      </c>
      <c r="E13" s="11">
        <f>DATE(2005,2,25)</f>
        <v>38408</v>
      </c>
      <c r="F13" s="12" t="s">
        <v>11</v>
      </c>
      <c r="G13" s="10">
        <v>18</v>
      </c>
      <c r="H13" s="9">
        <v>28</v>
      </c>
    </row>
    <row r="14" spans="1:8" s="13" customFormat="1">
      <c r="A14" s="13">
        <v>12</v>
      </c>
      <c r="B14" s="14" t="s">
        <v>29</v>
      </c>
      <c r="C14" s="14"/>
      <c r="D14" s="14" t="s">
        <v>22</v>
      </c>
      <c r="E14" s="18">
        <f>DATE(2002,3,8)</f>
        <v>37323</v>
      </c>
      <c r="F14" s="16" t="s">
        <v>11</v>
      </c>
      <c r="G14" s="14">
        <v>10</v>
      </c>
      <c r="H14" s="13">
        <v>28</v>
      </c>
    </row>
    <row r="15" spans="1:8">
      <c r="A15" s="9">
        <v>13</v>
      </c>
      <c r="B15" s="10" t="s">
        <v>30</v>
      </c>
      <c r="D15" s="10" t="s">
        <v>31</v>
      </c>
      <c r="E15" s="11">
        <f>DATE(2002,12,30)</f>
        <v>37620</v>
      </c>
      <c r="F15" s="12" t="s">
        <v>11</v>
      </c>
      <c r="G15" s="10">
        <v>17</v>
      </c>
      <c r="H15" s="9">
        <v>28</v>
      </c>
    </row>
    <row r="16" spans="1:8" s="13" customFormat="1">
      <c r="A16" s="13">
        <v>14</v>
      </c>
      <c r="B16" s="14" t="s">
        <v>32</v>
      </c>
      <c r="C16" s="14"/>
      <c r="D16" s="14" t="s">
        <v>22</v>
      </c>
      <c r="E16" s="18">
        <f>DATE(2002,8,21)</f>
        <v>37489</v>
      </c>
      <c r="F16" s="16" t="s">
        <v>11</v>
      </c>
      <c r="G16" s="14">
        <v>3</v>
      </c>
      <c r="H16" s="13">
        <v>28</v>
      </c>
    </row>
    <row r="17" spans="1:8">
      <c r="A17" s="9">
        <v>15</v>
      </c>
      <c r="B17" s="10" t="s">
        <v>33</v>
      </c>
      <c r="D17" s="10" t="s">
        <v>22</v>
      </c>
      <c r="E17" s="11">
        <f>DATE(2001,9,27)</f>
        <v>37161</v>
      </c>
      <c r="F17" s="12" t="s">
        <v>11</v>
      </c>
      <c r="G17" s="10">
        <v>7</v>
      </c>
      <c r="H17" s="9">
        <v>28</v>
      </c>
    </row>
    <row r="18" spans="1:8" s="13" customFormat="1">
      <c r="A18" s="13">
        <v>16</v>
      </c>
      <c r="B18" s="14" t="s">
        <v>34</v>
      </c>
      <c r="C18" s="14"/>
      <c r="D18" s="14" t="s">
        <v>22</v>
      </c>
      <c r="E18" s="18">
        <f>DATE(2001,5,11)</f>
        <v>37022</v>
      </c>
      <c r="F18" s="16" t="s">
        <v>11</v>
      </c>
      <c r="G18" s="14">
        <v>22</v>
      </c>
      <c r="H18" s="13">
        <v>28</v>
      </c>
    </row>
    <row r="19" spans="1:8">
      <c r="A19" s="9">
        <v>17</v>
      </c>
      <c r="B19" s="10" t="s">
        <v>35</v>
      </c>
      <c r="D19" s="10" t="s">
        <v>22</v>
      </c>
      <c r="E19" s="11">
        <f>DATE(2001,12,6)</f>
        <v>37231</v>
      </c>
      <c r="F19" s="12" t="s">
        <v>11</v>
      </c>
      <c r="G19" s="10">
        <v>23</v>
      </c>
      <c r="H19" s="9">
        <v>28</v>
      </c>
    </row>
    <row r="20" spans="1:8" s="13" customFormat="1">
      <c r="A20" s="13">
        <v>18</v>
      </c>
      <c r="B20" s="14" t="s">
        <v>36</v>
      </c>
      <c r="C20" s="14" t="s">
        <v>37</v>
      </c>
      <c r="D20" s="14" t="s">
        <v>38</v>
      </c>
      <c r="E20" s="18">
        <f>DATE(1991,6,14)</f>
        <v>33403</v>
      </c>
      <c r="F20" s="16" t="s">
        <v>11</v>
      </c>
      <c r="G20" s="14">
        <v>122</v>
      </c>
      <c r="H20" s="13">
        <v>28</v>
      </c>
    </row>
    <row r="21" spans="1:8">
      <c r="A21" s="9">
        <v>19</v>
      </c>
      <c r="B21" s="10" t="s">
        <v>39</v>
      </c>
      <c r="C21" s="10" t="s">
        <v>40</v>
      </c>
      <c r="D21" s="10" t="s">
        <v>38</v>
      </c>
      <c r="E21" s="11">
        <f>DATE(1983,2,28)</f>
        <v>30375</v>
      </c>
      <c r="F21" s="12" t="s">
        <v>11</v>
      </c>
      <c r="G21" s="10">
        <v>141</v>
      </c>
      <c r="H21" s="9">
        <v>28</v>
      </c>
    </row>
    <row r="22" spans="1:8">
      <c r="G22" s="10">
        <f>SUM(G3:G21)</f>
        <v>1208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2024-10-04T12:27:10Z</dcterms:created>
  <dcterms:modified xsi:type="dcterms:W3CDTF">2024-10-04T12:27:55Z</dcterms:modified>
  <cp:category/>
  <cp:contentStatus/>
</cp:coreProperties>
</file>