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DE12D73C-24E4-46A6-BCDB-45398253296B}"/>
  <bookViews>
    <workbookView xWindow="240" yWindow="105" windowWidth="14805" windowHeight="8010" xr2:uid="{00000000-000D-0000-FFFF-FFFF00000000}"/>
  </bookViews>
  <sheets>
    <sheet name="6. NULEAR WEAPONS &amp; ACCIDEN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F20" i="2"/>
  <c r="F19" i="2"/>
  <c r="F18" i="2"/>
  <c r="F17" i="2"/>
  <c r="F16" i="2"/>
  <c r="F15" i="2"/>
  <c r="F14" i="2"/>
  <c r="F13" i="2"/>
  <c r="F12" i="2"/>
  <c r="F11" i="2"/>
  <c r="F4" i="2"/>
  <c r="F3" i="2"/>
</calcChain>
</file>

<file path=xl/sharedStrings.xml><?xml version="1.0" encoding="utf-8"?>
<sst xmlns="http://schemas.openxmlformats.org/spreadsheetml/2006/main" count="70" uniqueCount="52">
  <si>
    <t>ISSUES - 6. NULEAR WEAPONS &amp; ACCIDENTS</t>
  </si>
  <si>
    <t>No.</t>
    <phoneticPr fontId="2"/>
  </si>
  <si>
    <t>Document Title</t>
    <phoneticPr fontId="2"/>
  </si>
  <si>
    <t>Sub-title / Chapter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</si>
  <si>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</si>
  <si>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</si>
  <si>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</si>
  <si>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</si>
  <si>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</si>
  <si>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</si>
  <si>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NUCLEAR REACTOR AND RADIOLOGICAL ACCIDENTS; PROCEDURES AND REPORTING REQUIREMENTS FOR</t>
    <phoneticPr fontId="2"/>
  </si>
  <si>
    <t>OPNAVINST 3040.5B</t>
    <phoneticPr fontId="2"/>
  </si>
  <si>
    <t>OFFICE OF THE CHIEF OF NAVAL OPERATIONS</t>
    <phoneticPr fontId="2"/>
  </si>
  <si>
    <t>Letter</t>
    <phoneticPr fontId="2"/>
  </si>
  <si>
    <t>SUMMARY OF NAVY NUCLEAR WEAPON ACCIDENTS AND INCIDENTS 1965-1977 BY IAN Y. LIND</t>
    <phoneticPr fontId="2"/>
  </si>
  <si>
    <t>COVER LETTER</t>
    <phoneticPr fontId="2"/>
  </si>
  <si>
    <t>1965 THROUGH 1972</t>
  </si>
  <si>
    <t>NWEF REPORT 1070</t>
    <phoneticPr fontId="2"/>
  </si>
  <si>
    <t>NAVAL WEAPONS EVALUATION FACILITY</t>
    <phoneticPr fontId="2"/>
  </si>
  <si>
    <t>1973/1974 SUPPLEMENT</t>
    <phoneticPr fontId="2"/>
  </si>
  <si>
    <t>NWEF REPORT 1070-1</t>
    <phoneticPr fontId="2"/>
  </si>
  <si>
    <t>1975, 1976 and 1977</t>
    <phoneticPr fontId="2"/>
  </si>
  <si>
    <t>NWEF REPORT 1070-2</t>
    <phoneticPr fontId="2"/>
  </si>
  <si>
    <t>LOADING AND UNDERWAY REPLENISHMENT OF NUCLEAR WEAPONS NWP 14-1 (REV.D)</t>
    <phoneticPr fontId="2"/>
  </si>
  <si>
    <t>NWP 14-1 (REV.D)</t>
    <phoneticPr fontId="2"/>
  </si>
  <si>
    <t>July, 1986</t>
    <phoneticPr fontId="2"/>
  </si>
  <si>
    <t>COMPASS ROSE AFTER=ACTION FINAL REPORT</t>
    <phoneticPr fontId="2"/>
  </si>
  <si>
    <t>U.S. DEPARTMENT OF ENERGY ALBUQUERQUE OPERATIONS OFFICE, ALBUQUERQUE, NM</t>
    <phoneticPr fontId="2"/>
  </si>
  <si>
    <t>November, 1988</t>
    <phoneticPr fontId="2"/>
  </si>
  <si>
    <t>NUCLEAR ACCIDENT RESPONSE CAPABILITY LISTING</t>
    <phoneticPr fontId="2"/>
  </si>
  <si>
    <t>DNA 5100.52/1L</t>
    <phoneticPr fontId="2"/>
  </si>
  <si>
    <t>JOINT NUCLEAR ACCIDENT COORDINATING CENTER</t>
    <phoneticPr fontId="2"/>
  </si>
  <si>
    <t>October, 1989</t>
    <phoneticPr fontId="2"/>
  </si>
  <si>
    <t>Letter</t>
  </si>
  <si>
    <t>DOCTRINE FOR JOINT THEATER NUCLEAR OPERATIONS</t>
    <phoneticPr fontId="2"/>
  </si>
  <si>
    <t>STAFF ORGANIZATION &amp; REGULATIONS</t>
    <phoneticPr fontId="2"/>
  </si>
  <si>
    <t>NUWPNTRAGRUPACINST 5400.2B</t>
    <phoneticPr fontId="2"/>
  </si>
  <si>
    <t>COMMANDER NUCLEAR WEAPONS TRAINING GROUP, PACIFIC</t>
    <phoneticPr fontId="2"/>
  </si>
  <si>
    <t>NUMERICAL CHECKLIST OF EFFECTIVE NUWPNTRAGRUPAC DIRECTIVES</t>
    <phoneticPr fontId="2"/>
  </si>
  <si>
    <t>NUWPNTRAGRUPACNOTE 5215</t>
    <phoneticPr fontId="2"/>
  </si>
  <si>
    <t>NUCLEAR SAFETY</t>
    <phoneticPr fontId="2"/>
  </si>
  <si>
    <t>ASSISTANT SECRETARY OS DEFENSE</t>
    <phoneticPr fontId="2"/>
  </si>
  <si>
    <t>USCINCPACINST S8110.4C</t>
    <phoneticPr fontId="2"/>
  </si>
  <si>
    <t>DEPARTMENT OF NAVY NUCLEAR WEAPON ACCIDENT RESPONSE MANAGEMENT</t>
    <phoneticPr fontId="2"/>
  </si>
  <si>
    <t>OPNAVINST 3440.15A</t>
    <phoneticPr fontId="2"/>
  </si>
  <si>
    <t>NARRATIVE SUMMARIES OF ACCCIDENTS INVOLVING U.S. NUCLEAR WEAPONS 1950-1980</t>
    <phoneticPr fontId="2"/>
  </si>
  <si>
    <t>DEPARTMENT OF DEFENSE</t>
    <phoneticPr fontId="2"/>
  </si>
  <si>
    <t>JOINT DEPARTMENT OF DEFENSE/DEPARTMENT OF ENERGY/FEDERAL EMERGENCY MANAGEMENT AGENCY NUCLEAR WEAPON ACCIDENT EXERCISE 1983 (NUWAX-83) AFTER ACTION REPORT, VOLUME I</t>
    <phoneticPr fontId="2"/>
  </si>
  <si>
    <t>DEFENSE NUCLEAR AGENCY, FIELD COMMAND</t>
    <phoneticPr fontId="2"/>
  </si>
  <si>
    <t>1987 NUCLEAR ACCIDENT RESPONSE CAPABILITY LISTING</t>
    <phoneticPr fontId="2"/>
  </si>
  <si>
    <t>DNA 5100.52.1L</t>
    <phoneticPr fontId="2"/>
  </si>
  <si>
    <t xml:space="preserve">DEFENSE NUCLEAR AGENCY, FIELD COMMAND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</si>
</sst>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6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2" borderId="0" applyFont="0" applyAlignment="0">
      <alignment vertical="center" wrapText="1"/>
    </xf>
    <xf numFmtId="0" fontId="4" fillId="0" borderId="0" applyAlignment="0">
      <alignment vertical="center" wrapText="1"/>
    </xf>
  </cellStyleXfs>
  <cellXfs count="26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176" fontId="4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/>
    </xf>
    <xf numFmtId="0" fontId="4" fillId="2" borderId="0" xfId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2" applyFont="1" applyAlignment="1">
      <alignment vertical="center"/>
    </xf>
    <xf numFmtId="0" fontId="4" fillId="2" borderId="0" xfId="2" applyFont="1" applyAlignment="1">
      <alignment vertical="center" wrapText="1"/>
    </xf>
    <xf numFmtId="176" fontId="4" fillId="2" borderId="0" xfId="2" applyNumberFormat="1" applyFont="1" applyAlignment="1">
      <alignment horizontal="right" vertical="center" wrapText="1"/>
    </xf>
    <xf numFmtId="0" fontId="4" fillId="2" borderId="0" xfId="2" applyFont="1" applyAlignment="1">
      <alignment horizontal="right" vertical="center" wrapText="1"/>
    </xf>
    <xf numFmtId="0" fontId="4" fillId="0" borderId="0" xfId="3" applyAlignment="1">
      <alignment vertical="center"/>
    </xf>
    <xf numFmtId="0" fontId="4" fillId="0" borderId="0" xfId="3" applyAlignment="1">
      <alignment vertical="center" wrapText="1"/>
    </xf>
    <xf numFmtId="176" fontId="4" fillId="0" borderId="0" xfId="3" applyNumberFormat="1" applyAlignment="1">
      <alignment horizontal="right" vertical="center" wrapText="1"/>
    </xf>
    <xf numFmtId="0" fontId="4" fillId="0" borderId="0" xfId="3" applyAlignment="1">
      <alignment horizontal="right" vertical="center" wrapText="1"/>
    </xf>
  </cellXfs>
  <cellStyles count="4">
    <cellStyle name="20% - アクセント 3" xfId="1" builtinId="38"/>
    <cellStyle name="スタイル 2" xfId="2" xr:uid="{F4D2EBF1-35D6-43F4-BE02-438F78072E34}"/>
    <cellStyle name="スタイル 4" xfId="3" xr:uid="{6A2916A7-46B1-4D94-A9D7-EAE8A692824C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DB3E8-214F-4236-B150-C799FCE576FF}">
  <dimension ref="A1:I21"/>
  <sheetViews>
    <sheetView tabSelected="1" workbookViewId="0"/>
  </sheetViews>
  <sheetFormatPr defaultColWidth="13" defaultRowHeight="12"/>
  <cols>
    <col min="1" max="1" width="5.125" style="17" customWidth="1"/>
    <col min="2" max="2" width="45.75" style="9" customWidth="1"/>
    <col min="3" max="3" width="20.75" style="9" customWidth="1"/>
    <col min="4" max="4" width="20.25" style="9" customWidth="1"/>
    <col min="5" max="5" width="35.25" style="9" customWidth="1"/>
    <col min="6" max="6" width="14.75" style="10" customWidth="1"/>
    <col min="7" max="7" width="6" style="11" customWidth="1"/>
    <col min="8" max="8" width="4.75" style="9" customWidth="1"/>
    <col min="9" max="9" width="4.5" style="17" customWidth="1"/>
    <col min="10" max="16384" width="13" style="17"/>
  </cols>
  <sheetData>
    <row r="1" spans="1:9" s="5" customFormat="1">
      <c r="A1" s="1" t="s">
        <v>0</v>
      </c>
      <c r="B1" s="1"/>
      <c r="C1" s="1"/>
      <c r="D1" s="2"/>
      <c r="E1" s="2"/>
      <c r="F1" s="3"/>
      <c r="G1" s="4"/>
      <c r="H1" s="2"/>
    </row>
    <row r="2" spans="1:9" s="6" customFormat="1" ht="22.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6" t="s">
        <v>9</v>
      </c>
    </row>
    <row r="3" spans="1:9" s="9" customFormat="1" ht="22.5">
      <c r="A3" s="9">
        <v>1</v>
      </c>
      <c r="B3" s="9" t="s">
        <v>10</v>
      </c>
      <c r="D3" s="9" t="s">
        <v>11</v>
      </c>
      <c r="E3" s="9" t="s">
        <v>12</v>
      </c>
      <c r="F3" s="10">
        <f>DATE(1981,4,3)</f>
        <v>29679</v>
      </c>
      <c r="G3" s="11" t="s">
        <v>13</v>
      </c>
      <c r="H3" s="9">
        <v>99</v>
      </c>
      <c r="I3" s="9">
        <v>43</v>
      </c>
    </row>
    <row r="4" spans="1:9" s="12" customFormat="1" ht="22.5">
      <c r="A4" s="12">
        <v>2</v>
      </c>
      <c r="B4" s="13" t="s">
        <v>14</v>
      </c>
      <c r="C4" s="13" t="s">
        <v>15</v>
      </c>
      <c r="D4" s="13"/>
      <c r="E4" s="13"/>
      <c r="F4" s="14">
        <f>DATE(1986,1,16)</f>
        <v>31428</v>
      </c>
      <c r="G4" s="15" t="s">
        <v>13</v>
      </c>
      <c r="H4" s="13">
        <v>14</v>
      </c>
      <c r="I4" s="12">
        <v>43</v>
      </c>
    </row>
    <row r="5" spans="1:9" s="12" customFormat="1">
      <c r="B5" s="13"/>
      <c r="C5" s="13" t="s">
        <v>16</v>
      </c>
      <c r="D5" s="13" t="s">
        <v>17</v>
      </c>
      <c r="E5" s="13" t="s">
        <v>18</v>
      </c>
      <c r="F5" s="14"/>
      <c r="G5" s="16" t="s">
        <v>13</v>
      </c>
      <c r="H5" s="13">
        <v>35</v>
      </c>
      <c r="I5" s="12">
        <v>43</v>
      </c>
    </row>
    <row r="6" spans="1:9" s="12" customFormat="1">
      <c r="B6" s="13"/>
      <c r="C6" s="13" t="s">
        <v>19</v>
      </c>
      <c r="D6" s="13" t="s">
        <v>20</v>
      </c>
      <c r="E6" s="13"/>
      <c r="F6" s="14"/>
      <c r="G6" s="16" t="s">
        <v>13</v>
      </c>
      <c r="H6" s="13">
        <v>45</v>
      </c>
      <c r="I6" s="12">
        <v>43</v>
      </c>
    </row>
    <row r="7" spans="1:9" s="12" customFormat="1">
      <c r="B7" s="13"/>
      <c r="C7" s="13" t="s">
        <v>21</v>
      </c>
      <c r="D7" s="13" t="s">
        <v>22</v>
      </c>
      <c r="E7" s="13"/>
      <c r="F7" s="14"/>
      <c r="G7" s="16" t="s">
        <v>13</v>
      </c>
      <c r="H7" s="13">
        <v>18</v>
      </c>
      <c r="I7" s="12">
        <v>43</v>
      </c>
    </row>
    <row r="8" spans="1:9" ht="22.5">
      <c r="A8" s="17">
        <v>3</v>
      </c>
      <c r="B8" s="9" t="s">
        <v>23</v>
      </c>
      <c r="D8" s="9" t="s">
        <v>24</v>
      </c>
      <c r="F8" s="10" t="s">
        <v>25</v>
      </c>
      <c r="G8" s="11" t="s">
        <v>13</v>
      </c>
      <c r="H8" s="9">
        <v>128</v>
      </c>
      <c r="I8" s="17">
        <v>43</v>
      </c>
    </row>
    <row r="9" spans="1:9" s="12" customFormat="1" ht="22.5">
      <c r="A9" s="12">
        <v>4</v>
      </c>
      <c r="B9" s="13" t="s">
        <v>26</v>
      </c>
      <c r="C9" s="13"/>
      <c r="D9" s="13"/>
      <c r="E9" s="13" t="s">
        <v>27</v>
      </c>
      <c r="F9" s="14" t="s">
        <v>28</v>
      </c>
      <c r="G9" s="16" t="s">
        <v>13</v>
      </c>
      <c r="H9" s="13">
        <v>109</v>
      </c>
      <c r="I9" s="12">
        <v>43</v>
      </c>
    </row>
    <row r="10" spans="1:9" ht="22.5">
      <c r="A10" s="17">
        <v>5</v>
      </c>
      <c r="B10" s="9" t="s">
        <v>29</v>
      </c>
      <c r="D10" s="9" t="s">
        <v>30</v>
      </c>
      <c r="E10" s="9" t="s">
        <v>31</v>
      </c>
      <c r="F10" s="10" t="s">
        <v>32</v>
      </c>
      <c r="G10" s="11" t="s">
        <v>33</v>
      </c>
      <c r="H10" s="9">
        <v>132</v>
      </c>
      <c r="I10" s="17">
        <v>43</v>
      </c>
    </row>
    <row r="11" spans="1:9" s="12" customFormat="1">
      <c r="A11" s="12">
        <v>6</v>
      </c>
      <c r="B11" s="13" t="s">
        <v>34</v>
      </c>
      <c r="C11" s="13"/>
      <c r="D11" s="13"/>
      <c r="E11" s="13"/>
      <c r="F11" s="14">
        <f>DATE(1996,2,9)</f>
        <v>35104</v>
      </c>
      <c r="G11" s="16" t="s">
        <v>13</v>
      </c>
      <c r="H11" s="13">
        <v>93</v>
      </c>
      <c r="I11" s="12">
        <v>43</v>
      </c>
    </row>
    <row r="12" spans="1:9" ht="22.5">
      <c r="A12" s="17">
        <v>7</v>
      </c>
      <c r="B12" s="9" t="s">
        <v>35</v>
      </c>
      <c r="D12" s="9" t="s">
        <v>36</v>
      </c>
      <c r="E12" s="9" t="s">
        <v>37</v>
      </c>
      <c r="F12" s="10">
        <f>DATE(1983,3,25)</f>
        <v>30400</v>
      </c>
      <c r="G12" s="11" t="s">
        <v>13</v>
      </c>
      <c r="H12" s="9">
        <v>53</v>
      </c>
      <c r="I12" s="17">
        <v>43</v>
      </c>
    </row>
    <row r="13" spans="1:9" s="12" customFormat="1" ht="22.5">
      <c r="A13" s="12">
        <v>8</v>
      </c>
      <c r="B13" s="13" t="s">
        <v>38</v>
      </c>
      <c r="C13" s="13"/>
      <c r="D13" s="13" t="s">
        <v>39</v>
      </c>
      <c r="E13" s="13" t="s">
        <v>37</v>
      </c>
      <c r="F13" s="14">
        <f>DATE(1987,3,2)</f>
        <v>31838</v>
      </c>
      <c r="G13" s="16" t="s">
        <v>13</v>
      </c>
      <c r="H13" s="13">
        <v>6</v>
      </c>
      <c r="I13" s="12">
        <v>43</v>
      </c>
    </row>
    <row r="14" spans="1:9">
      <c r="A14" s="17">
        <v>9</v>
      </c>
      <c r="B14" s="9" t="s">
        <v>40</v>
      </c>
      <c r="E14" s="9" t="s">
        <v>41</v>
      </c>
      <c r="F14" s="10">
        <f>DATE(1987,3,11)</f>
        <v>31847</v>
      </c>
      <c r="G14" s="11" t="s">
        <v>13</v>
      </c>
      <c r="H14" s="9">
        <v>1</v>
      </c>
      <c r="I14" s="17">
        <v>43</v>
      </c>
    </row>
    <row r="15" spans="1:9">
      <c r="D15" s="9" t="s">
        <v>42</v>
      </c>
      <c r="F15" s="10">
        <f>DATE(1984,5,8)</f>
        <v>30810</v>
      </c>
      <c r="G15" s="11" t="s">
        <v>13</v>
      </c>
      <c r="H15" s="9">
        <v>28</v>
      </c>
      <c r="I15" s="17">
        <v>43</v>
      </c>
    </row>
    <row r="16" spans="1:9" s="18" customFormat="1" ht="22.5">
      <c r="A16" s="18">
        <v>10</v>
      </c>
      <c r="B16" s="19" t="s">
        <v>43</v>
      </c>
      <c r="C16" s="19"/>
      <c r="D16" s="19"/>
      <c r="E16" s="19"/>
      <c r="F16" s="20">
        <f>DATE(2000,11,28)</f>
        <v>36858</v>
      </c>
      <c r="G16" s="21" t="s">
        <v>13</v>
      </c>
      <c r="H16" s="19">
        <v>2</v>
      </c>
      <c r="I16" s="18">
        <v>43</v>
      </c>
    </row>
    <row r="17" spans="1:9" s="18" customFormat="1">
      <c r="B17" s="19"/>
      <c r="C17" s="19"/>
      <c r="D17" s="19" t="s">
        <v>44</v>
      </c>
      <c r="E17" s="19" t="s">
        <v>12</v>
      </c>
      <c r="F17" s="20">
        <f>DATE(1997,5,30)</f>
        <v>35580</v>
      </c>
      <c r="G17" s="21" t="s">
        <v>13</v>
      </c>
      <c r="H17" s="19">
        <v>40</v>
      </c>
      <c r="I17" s="18">
        <v>43</v>
      </c>
    </row>
    <row r="18" spans="1:9" s="22" customFormat="1" ht="22.5">
      <c r="A18" s="22">
        <v>11</v>
      </c>
      <c r="B18" s="23" t="s">
        <v>45</v>
      </c>
      <c r="C18" s="23"/>
      <c r="D18" s="23"/>
      <c r="E18" s="23" t="s">
        <v>46</v>
      </c>
      <c r="F18" s="24">
        <f>DATE(1982,1,7)</f>
        <v>29958</v>
      </c>
      <c r="G18" s="25" t="s">
        <v>13</v>
      </c>
      <c r="H18" s="23">
        <v>37</v>
      </c>
      <c r="I18" s="22">
        <v>43</v>
      </c>
    </row>
    <row r="19" spans="1:9" s="18" customFormat="1" ht="44.25">
      <c r="A19" s="18">
        <v>12</v>
      </c>
      <c r="B19" s="19" t="s">
        <v>47</v>
      </c>
      <c r="C19" s="19"/>
      <c r="D19" s="19"/>
      <c r="E19" s="19" t="s">
        <v>48</v>
      </c>
      <c r="F19" s="20">
        <f>DATE(1983,10,17)</f>
        <v>30606</v>
      </c>
      <c r="G19" s="21" t="s">
        <v>13</v>
      </c>
      <c r="H19" s="19">
        <v>69</v>
      </c>
      <c r="I19" s="18">
        <v>43</v>
      </c>
    </row>
    <row r="20" spans="1:9" s="22" customFormat="1">
      <c r="A20" s="22">
        <v>13</v>
      </c>
      <c r="B20" s="23" t="s">
        <v>49</v>
      </c>
      <c r="C20" s="23"/>
      <c r="D20" s="23" t="s">
        <v>50</v>
      </c>
      <c r="E20" s="23" t="s">
        <v>51</v>
      </c>
      <c r="F20" s="24">
        <f>DATE(1987,1,23)</f>
        <v>31800</v>
      </c>
      <c r="G20" s="25" t="s">
        <v>13</v>
      </c>
      <c r="H20" s="23">
        <v>25</v>
      </c>
      <c r="I20" s="22">
        <v>43</v>
      </c>
    </row>
    <row r="21" spans="1:9">
      <c r="H21" s="9">
        <f>SUM(H3:H20)</f>
        <v>934</v>
      </c>
    </row>
  </sheetData>
  <mergeCells count="1">
    <mergeCell ref="A1:C1"/>
  </mergeCells>
  <phoneticPr fontId="2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2024-10-04T12:52:37Z</dcterms:created>
  <dcterms:modified xsi:type="dcterms:W3CDTF">2024-10-04T12:53:17Z</dcterms:modified>
  <cp:category/>
  <cp:contentStatus/>
</cp:coreProperties>
</file>