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0B669FB0-08F8-47D7-9C18-2658505DFAB0}"/>
  <bookViews>
    <workbookView xWindow="240" yWindow="105" windowWidth="14805" windowHeight="8010" xr2:uid="{00000000-000D-0000-FFFF-FFFF00000000}"/>
  </bookViews>
  <sheets>
    <sheet name="13. CURTIS WILBUR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2" l="1"/>
  <c r="E78" i="2"/>
  <c r="E77" i="2"/>
  <c r="E76" i="2"/>
  <c r="E75" i="2"/>
  <c r="E74" i="2"/>
  <c r="E73" i="2"/>
  <c r="E72" i="2"/>
  <c r="E71" i="2"/>
  <c r="E70" i="2"/>
  <c r="E69" i="2"/>
  <c r="E68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49" i="2"/>
  <c r="E48" i="2"/>
  <c r="E47" i="2"/>
  <c r="E46" i="2"/>
  <c r="E45" i="2"/>
  <c r="E44" i="2"/>
  <c r="E43" i="2"/>
  <c r="E42" i="2"/>
  <c r="E41" i="2"/>
  <c r="E40" i="2"/>
  <c r="E38" i="2"/>
  <c r="E37" i="2"/>
  <c r="E36" i="2"/>
  <c r="E35" i="2"/>
  <c r="E34" i="2"/>
  <c r="E32" i="2"/>
  <c r="E31" i="2"/>
  <c r="E30" i="2"/>
  <c r="E29" i="2"/>
  <c r="E28" i="2"/>
  <c r="E27" i="2"/>
  <c r="E26" i="2"/>
  <c r="E25" i="2"/>
  <c r="E23" i="2"/>
  <c r="E22" i="2"/>
  <c r="E21" i="2"/>
  <c r="E19" i="2"/>
  <c r="E18" i="2"/>
  <c r="E17" i="2"/>
  <c r="E16" i="2"/>
  <c r="E15" i="2"/>
  <c r="E14" i="2"/>
  <c r="E13" i="2"/>
  <c r="E12" i="2"/>
  <c r="E11" i="2"/>
  <c r="E9" i="2"/>
  <c r="E8" i="2"/>
  <c r="E7" i="2"/>
  <c r="E6" i="2"/>
  <c r="E4" i="2"/>
  <c r="E3" i="2"/>
</calcChain>
</file>

<file path=xl/sharedStrings.xml><?xml version="1.0" encoding="utf-8"?>
<sst xmlns="http://schemas.openxmlformats.org/spreadsheetml/2006/main" count="117" uniqueCount="25">
  <si>
    <t>SHIPS - 13. CURTIS WILBUR</t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</si>
  <si>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</si>
  <si>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</si>
  <si>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</si>
  <si>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</si>
  <si>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</si>
  <si>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</si>
  <si>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</si>
  <si>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</si>
  <si>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COMMAND HISTORY FOR 2003</t>
    <phoneticPr fontId="2"/>
  </si>
  <si>
    <t>OPNAVINST 5750.12H</t>
    <phoneticPr fontId="2"/>
  </si>
  <si>
    <t>USS CURTIS WILBUR (DDG 54)</t>
  </si>
  <si>
    <t>Letter</t>
    <phoneticPr fontId="2"/>
  </si>
  <si>
    <t>COMMAND HISTORY FOR 2004</t>
    <phoneticPr fontId="2"/>
  </si>
  <si>
    <t>USS CURTIS WILBUR (DDG 54)</t>
    <phoneticPr fontId="2"/>
  </si>
  <si>
    <t>SHIP'S DECK LOG - TITLE PAGE</t>
  </si>
  <si>
    <t>September, 2004</t>
    <phoneticPr fontId="2"/>
  </si>
  <si>
    <t>SHIP'S DECK LOG SHEET</t>
  </si>
  <si>
    <t>October, 2004</t>
    <phoneticPr fontId="2"/>
  </si>
  <si>
    <t>November, 2004</t>
    <phoneticPr fontId="2"/>
  </si>
  <si>
    <t>July, 2004</t>
    <phoneticPr fontId="2"/>
  </si>
  <si>
    <t>August, 2005</t>
    <phoneticPr fontId="2"/>
  </si>
  <si>
    <t>October, 2005</t>
    <phoneticPr fontId="2"/>
  </si>
  <si>
    <t>June, 2006</t>
    <phoneticPr fontId="2"/>
  </si>
  <si>
    <t>July, 2006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</si>
</sst>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176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176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2" borderId="0" xfId="1" applyNumberFormat="1" applyFont="1" applyAlignment="1">
      <alignment horizontal="right" vertical="center"/>
    </xf>
    <xf numFmtId="176" fontId="4" fillId="2" borderId="0" xfId="1" applyNumberFormat="1" applyFont="1" applyAlignment="1">
      <alignment vertical="center"/>
    </xf>
    <xf numFmtId="0" fontId="4" fillId="2" borderId="0" xfId="1" applyFont="1" applyBorder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0" xfId="1" applyFont="1" applyAlignment="1">
      <alignment horizontal="right" vertical="center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10ED1-0E4F-4833-9BC5-E4C18AA14B53}">
  <dimension ref="A1:H79"/>
  <sheetViews>
    <sheetView tabSelected="1" workbookViewId="0"/>
  </sheetViews>
  <sheetFormatPr defaultColWidth="13" defaultRowHeight="12"/>
  <cols>
    <col min="1" max="1" width="4.25" style="8" customWidth="1"/>
    <col min="2" max="2" width="32.875" style="8" customWidth="1"/>
    <col min="3" max="3" width="17.75" style="8" customWidth="1"/>
    <col min="4" max="4" width="25.375" style="8" customWidth="1"/>
    <col min="5" max="5" width="17.75" style="9" customWidth="1"/>
    <col min="6" max="6" width="9.75" style="10" customWidth="1"/>
    <col min="7" max="7" width="5.625" style="8" customWidth="1"/>
    <col min="8" max="8" width="4.5" style="11" customWidth="1"/>
    <col min="9" max="16384" width="13" style="11"/>
  </cols>
  <sheetData>
    <row r="1" spans="1:8" s="2" customFormat="1">
      <c r="A1" s="1" t="s">
        <v>0</v>
      </c>
      <c r="B1" s="1"/>
      <c r="C1" s="1"/>
      <c r="E1" s="3"/>
      <c r="F1" s="4"/>
    </row>
    <row r="2" spans="1:8" s="7" customForma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</row>
    <row r="3" spans="1:8">
      <c r="A3" s="8">
        <v>1</v>
      </c>
      <c r="B3" s="8" t="s">
        <v>9</v>
      </c>
      <c r="C3" s="8" t="s">
        <v>10</v>
      </c>
      <c r="D3" s="8" t="s">
        <v>11</v>
      </c>
      <c r="E3" s="9">
        <f>DATE(2005,1,14)</f>
        <v>38366</v>
      </c>
      <c r="F3" s="10" t="s">
        <v>12</v>
      </c>
      <c r="G3" s="8">
        <v>22</v>
      </c>
      <c r="H3" s="11">
        <v>45</v>
      </c>
    </row>
    <row r="4" spans="1:8" s="15" customFormat="1">
      <c r="A4" s="12">
        <v>2</v>
      </c>
      <c r="B4" s="12" t="s">
        <v>13</v>
      </c>
      <c r="C4" s="12" t="s">
        <v>10</v>
      </c>
      <c r="D4" s="12" t="s">
        <v>14</v>
      </c>
      <c r="E4" s="13">
        <f>DATE(2005,3,20)</f>
        <v>38431</v>
      </c>
      <c r="F4" s="14" t="s">
        <v>12</v>
      </c>
      <c r="G4" s="12">
        <v>17</v>
      </c>
      <c r="H4" s="15">
        <v>45</v>
      </c>
    </row>
    <row r="5" spans="1:8">
      <c r="A5" s="8">
        <v>3</v>
      </c>
      <c r="B5" s="8" t="s">
        <v>15</v>
      </c>
      <c r="E5" s="9" t="s">
        <v>16</v>
      </c>
      <c r="F5" s="10" t="s">
        <v>12</v>
      </c>
      <c r="G5" s="8">
        <v>1</v>
      </c>
      <c r="H5" s="11">
        <v>45</v>
      </c>
    </row>
    <row r="6" spans="1:8">
      <c r="A6" s="11"/>
      <c r="B6" s="11" t="s">
        <v>17</v>
      </c>
      <c r="C6" s="11"/>
      <c r="D6" s="11"/>
      <c r="E6" s="16">
        <f>DATE(2004,9,27)</f>
        <v>38257</v>
      </c>
      <c r="F6" s="10" t="s">
        <v>12</v>
      </c>
      <c r="G6" s="11">
        <v>2</v>
      </c>
      <c r="H6" s="11">
        <v>45</v>
      </c>
    </row>
    <row r="7" spans="1:8">
      <c r="A7" s="11"/>
      <c r="B7" s="11"/>
      <c r="C7" s="11"/>
      <c r="D7" s="11"/>
      <c r="E7" s="16">
        <f>DATE(2004,9,28)</f>
        <v>38258</v>
      </c>
      <c r="F7" s="10" t="s">
        <v>12</v>
      </c>
      <c r="G7" s="11">
        <v>3</v>
      </c>
      <c r="H7" s="11">
        <v>45</v>
      </c>
    </row>
    <row r="8" spans="1:8">
      <c r="A8" s="11"/>
      <c r="B8" s="11"/>
      <c r="C8" s="11"/>
      <c r="D8" s="11"/>
      <c r="E8" s="16">
        <f>DATE(2004,9,29)</f>
        <v>38259</v>
      </c>
      <c r="F8" s="10" t="s">
        <v>12</v>
      </c>
      <c r="G8" s="11">
        <v>3</v>
      </c>
      <c r="H8" s="11">
        <v>45</v>
      </c>
    </row>
    <row r="9" spans="1:8">
      <c r="A9" s="11"/>
      <c r="B9" s="11"/>
      <c r="C9" s="11"/>
      <c r="D9" s="11"/>
      <c r="E9" s="16">
        <f>DATE(2004,9,30)</f>
        <v>38260</v>
      </c>
      <c r="F9" s="10" t="s">
        <v>12</v>
      </c>
      <c r="G9" s="11">
        <v>3</v>
      </c>
      <c r="H9" s="11">
        <v>45</v>
      </c>
    </row>
    <row r="10" spans="1:8" s="15" customFormat="1">
      <c r="A10" s="12">
        <v>4</v>
      </c>
      <c r="B10" s="12" t="s">
        <v>15</v>
      </c>
      <c r="C10" s="12"/>
      <c r="D10" s="12"/>
      <c r="E10" s="17" t="s">
        <v>18</v>
      </c>
      <c r="F10" s="14" t="s">
        <v>12</v>
      </c>
      <c r="G10" s="12">
        <v>1</v>
      </c>
      <c r="H10" s="15">
        <v>45</v>
      </c>
    </row>
    <row r="11" spans="1:8" s="15" customFormat="1">
      <c r="A11" s="12"/>
      <c r="B11" s="12" t="s">
        <v>17</v>
      </c>
      <c r="C11" s="12"/>
      <c r="D11" s="12"/>
      <c r="E11" s="18">
        <f>DATE(2004,10,1)</f>
        <v>38261</v>
      </c>
      <c r="F11" s="14" t="s">
        <v>12</v>
      </c>
      <c r="G11" s="12">
        <v>1</v>
      </c>
      <c r="H11" s="15">
        <v>45</v>
      </c>
    </row>
    <row r="12" spans="1:8" s="15" customFormat="1">
      <c r="A12" s="12"/>
      <c r="B12" s="19"/>
      <c r="C12" s="12"/>
      <c r="D12" s="12"/>
      <c r="E12" s="18">
        <f>DATE(2004,10,2)</f>
        <v>38262</v>
      </c>
      <c r="F12" s="14" t="s">
        <v>12</v>
      </c>
      <c r="G12" s="12">
        <v>1</v>
      </c>
      <c r="H12" s="15">
        <v>45</v>
      </c>
    </row>
    <row r="13" spans="1:8" s="15" customFormat="1">
      <c r="A13" s="12"/>
      <c r="B13" s="12"/>
      <c r="C13" s="12"/>
      <c r="D13" s="12"/>
      <c r="E13" s="18">
        <f>DATE(2004,10,7)</f>
        <v>38267</v>
      </c>
      <c r="F13" s="14" t="s">
        <v>12</v>
      </c>
      <c r="G13" s="12">
        <v>2</v>
      </c>
      <c r="H13" s="15">
        <v>45</v>
      </c>
    </row>
    <row r="14" spans="1:8" s="15" customFormat="1">
      <c r="A14" s="12"/>
      <c r="B14" s="12"/>
      <c r="C14" s="12"/>
      <c r="D14" s="12"/>
      <c r="E14" s="18">
        <f>DATE(2004,10,8)</f>
        <v>38268</v>
      </c>
      <c r="F14" s="14" t="s">
        <v>12</v>
      </c>
      <c r="G14" s="12">
        <v>1</v>
      </c>
      <c r="H14" s="15">
        <v>45</v>
      </c>
    </row>
    <row r="15" spans="1:8" s="15" customFormat="1">
      <c r="A15" s="12"/>
      <c r="B15" s="12"/>
      <c r="C15" s="12"/>
      <c r="D15" s="12"/>
      <c r="E15" s="18">
        <f>DATE(2004,10,9)</f>
        <v>38269</v>
      </c>
      <c r="F15" s="14" t="s">
        <v>12</v>
      </c>
      <c r="G15" s="12">
        <v>1</v>
      </c>
      <c r="H15" s="15">
        <v>45</v>
      </c>
    </row>
    <row r="16" spans="1:8" s="15" customFormat="1">
      <c r="A16" s="12"/>
      <c r="B16" s="12"/>
      <c r="C16" s="12"/>
      <c r="D16" s="12"/>
      <c r="E16" s="18">
        <f>DATE(2004,10,11)</f>
        <v>38271</v>
      </c>
      <c r="F16" s="14" t="s">
        <v>12</v>
      </c>
      <c r="G16" s="12">
        <v>1</v>
      </c>
      <c r="H16" s="15">
        <v>45</v>
      </c>
    </row>
    <row r="17" spans="1:8" s="15" customFormat="1">
      <c r="A17" s="12"/>
      <c r="B17" s="12"/>
      <c r="C17" s="12"/>
      <c r="D17" s="12"/>
      <c r="E17" s="18">
        <f>DATE(2004,10,15)</f>
        <v>38275</v>
      </c>
      <c r="F17" s="14" t="s">
        <v>12</v>
      </c>
      <c r="G17" s="12">
        <v>2</v>
      </c>
      <c r="H17" s="15">
        <v>45</v>
      </c>
    </row>
    <row r="18" spans="1:8" s="15" customFormat="1">
      <c r="A18" s="12"/>
      <c r="B18" s="12"/>
      <c r="C18" s="12"/>
      <c r="D18" s="12"/>
      <c r="E18" s="18">
        <f>DATE(2004,10,22)</f>
        <v>38282</v>
      </c>
      <c r="F18" s="14" t="s">
        <v>12</v>
      </c>
      <c r="G18" s="12">
        <v>4</v>
      </c>
      <c r="H18" s="15">
        <v>45</v>
      </c>
    </row>
    <row r="19" spans="1:8" s="15" customFormat="1">
      <c r="A19" s="12"/>
      <c r="B19" s="12"/>
      <c r="C19" s="19"/>
      <c r="D19" s="19"/>
      <c r="E19" s="18">
        <f>DATE(2004,10,31)</f>
        <v>38291</v>
      </c>
      <c r="F19" s="14" t="s">
        <v>12</v>
      </c>
      <c r="G19" s="12">
        <v>1</v>
      </c>
      <c r="H19" s="15">
        <v>45</v>
      </c>
    </row>
    <row r="20" spans="1:8">
      <c r="A20" s="8">
        <v>5</v>
      </c>
      <c r="B20" s="8" t="s">
        <v>15</v>
      </c>
      <c r="E20" s="20" t="s">
        <v>19</v>
      </c>
      <c r="F20" s="10" t="s">
        <v>12</v>
      </c>
      <c r="G20" s="8">
        <v>1</v>
      </c>
      <c r="H20" s="11">
        <v>45</v>
      </c>
    </row>
    <row r="21" spans="1:8">
      <c r="A21" s="11"/>
      <c r="B21" s="11" t="s">
        <v>17</v>
      </c>
      <c r="C21" s="11"/>
      <c r="D21" s="11"/>
      <c r="E21" s="16">
        <f>DATE(2004,11,14)</f>
        <v>38305</v>
      </c>
      <c r="F21" s="21" t="s">
        <v>12</v>
      </c>
      <c r="G21" s="11">
        <v>1</v>
      </c>
      <c r="H21" s="11">
        <v>45</v>
      </c>
    </row>
    <row r="22" spans="1:8" s="15" customFormat="1">
      <c r="A22" s="12">
        <v>6</v>
      </c>
      <c r="B22" s="15" t="s">
        <v>17</v>
      </c>
      <c r="C22" s="12"/>
      <c r="D22" s="12"/>
      <c r="E22" s="18">
        <f>DATE(2004,3,19)</f>
        <v>38065</v>
      </c>
      <c r="F22" s="14" t="s">
        <v>12</v>
      </c>
      <c r="G22" s="12">
        <v>1</v>
      </c>
      <c r="H22" s="15">
        <v>45</v>
      </c>
    </row>
    <row r="23" spans="1:8" s="15" customFormat="1">
      <c r="E23" s="18">
        <f>DATE(2004,3,20)</f>
        <v>38066</v>
      </c>
      <c r="F23" s="22" t="s">
        <v>12</v>
      </c>
      <c r="G23" s="15">
        <v>6</v>
      </c>
      <c r="H23" s="15">
        <v>45</v>
      </c>
    </row>
    <row r="24" spans="1:8">
      <c r="A24" s="8">
        <v>7</v>
      </c>
      <c r="B24" s="8" t="s">
        <v>15</v>
      </c>
      <c r="E24" s="20" t="s">
        <v>20</v>
      </c>
      <c r="F24" s="10" t="s">
        <v>12</v>
      </c>
      <c r="G24" s="8">
        <v>1</v>
      </c>
      <c r="H24" s="11">
        <v>45</v>
      </c>
    </row>
    <row r="25" spans="1:8">
      <c r="A25" s="11"/>
      <c r="B25" s="11" t="s">
        <v>17</v>
      </c>
      <c r="C25" s="11"/>
      <c r="D25" s="11"/>
      <c r="E25" s="16">
        <f>DATE(2004,7,1)</f>
        <v>38169</v>
      </c>
      <c r="F25" s="21" t="s">
        <v>12</v>
      </c>
      <c r="G25" s="11">
        <v>1</v>
      </c>
      <c r="H25" s="11">
        <v>45</v>
      </c>
    </row>
    <row r="26" spans="1:8">
      <c r="E26" s="16">
        <f>DATE(2004,7,2)</f>
        <v>38170</v>
      </c>
      <c r="F26" s="10" t="s">
        <v>12</v>
      </c>
      <c r="G26" s="8">
        <v>1</v>
      </c>
      <c r="H26" s="11">
        <v>45</v>
      </c>
    </row>
    <row r="27" spans="1:8">
      <c r="E27" s="16">
        <f>DATE(2004,7,6)</f>
        <v>38174</v>
      </c>
      <c r="F27" s="10" t="s">
        <v>12</v>
      </c>
      <c r="G27" s="8">
        <v>1</v>
      </c>
      <c r="H27" s="11">
        <v>45</v>
      </c>
    </row>
    <row r="28" spans="1:8">
      <c r="E28" s="16">
        <f>DATE(2004,7,9)</f>
        <v>38177</v>
      </c>
      <c r="F28" s="10" t="s">
        <v>12</v>
      </c>
      <c r="G28" s="8">
        <v>1</v>
      </c>
      <c r="H28" s="11">
        <v>45</v>
      </c>
    </row>
    <row r="29" spans="1:8">
      <c r="E29" s="16">
        <f>DATE(2004,7,28)</f>
        <v>38196</v>
      </c>
      <c r="F29" s="10" t="s">
        <v>12</v>
      </c>
      <c r="G29" s="8">
        <v>1</v>
      </c>
      <c r="H29" s="11">
        <v>45</v>
      </c>
    </row>
    <row r="30" spans="1:8">
      <c r="E30" s="16">
        <f>DATE(2004,7,29)</f>
        <v>38197</v>
      </c>
      <c r="F30" s="10" t="s">
        <v>12</v>
      </c>
      <c r="G30" s="8">
        <v>1</v>
      </c>
      <c r="H30" s="11">
        <v>45</v>
      </c>
    </row>
    <row r="31" spans="1:8">
      <c r="E31" s="16">
        <f>DATE(2004,7,30)</f>
        <v>38198</v>
      </c>
      <c r="F31" s="10" t="s">
        <v>12</v>
      </c>
      <c r="G31" s="8">
        <v>2</v>
      </c>
      <c r="H31" s="11">
        <v>45</v>
      </c>
    </row>
    <row r="32" spans="1:8">
      <c r="E32" s="16">
        <f>DATE(2004,7,31)</f>
        <v>38199</v>
      </c>
      <c r="F32" s="10" t="s">
        <v>12</v>
      </c>
      <c r="G32" s="8">
        <v>1</v>
      </c>
      <c r="H32" s="11">
        <v>45</v>
      </c>
    </row>
    <row r="33" spans="1:8" s="15" customFormat="1">
      <c r="A33" s="12">
        <v>8</v>
      </c>
      <c r="B33" s="12" t="s">
        <v>15</v>
      </c>
      <c r="C33" s="12"/>
      <c r="D33" s="12"/>
      <c r="E33" s="17" t="s">
        <v>21</v>
      </c>
      <c r="F33" s="14" t="s">
        <v>12</v>
      </c>
      <c r="G33" s="12">
        <v>1</v>
      </c>
      <c r="H33" s="15">
        <v>45</v>
      </c>
    </row>
    <row r="34" spans="1:8" s="15" customFormat="1">
      <c r="A34" s="12"/>
      <c r="B34" s="12" t="s">
        <v>17</v>
      </c>
      <c r="C34" s="12"/>
      <c r="D34" s="12"/>
      <c r="E34" s="13">
        <f>DATE(2005,8,1)</f>
        <v>38565</v>
      </c>
      <c r="F34" s="14" t="s">
        <v>12</v>
      </c>
      <c r="G34" s="12">
        <v>2</v>
      </c>
      <c r="H34" s="15">
        <v>45</v>
      </c>
    </row>
    <row r="35" spans="1:8" s="15" customFormat="1">
      <c r="A35" s="12"/>
      <c r="B35" s="12"/>
      <c r="C35" s="12"/>
      <c r="D35" s="12"/>
      <c r="E35" s="13">
        <f>DATE(2005,8,11)</f>
        <v>38575</v>
      </c>
      <c r="F35" s="14" t="s">
        <v>12</v>
      </c>
      <c r="G35" s="12">
        <v>1</v>
      </c>
      <c r="H35" s="15">
        <v>45</v>
      </c>
    </row>
    <row r="36" spans="1:8" s="15" customFormat="1">
      <c r="A36" s="12"/>
      <c r="B36" s="12"/>
      <c r="C36" s="12"/>
      <c r="D36" s="12"/>
      <c r="E36" s="13">
        <f>DATE(2005,8,13)</f>
        <v>38577</v>
      </c>
      <c r="F36" s="14" t="s">
        <v>12</v>
      </c>
      <c r="G36" s="12">
        <v>1</v>
      </c>
      <c r="H36" s="15">
        <v>45</v>
      </c>
    </row>
    <row r="37" spans="1:8" s="15" customFormat="1">
      <c r="A37" s="12"/>
      <c r="B37" s="12"/>
      <c r="C37" s="12"/>
      <c r="D37" s="12"/>
      <c r="E37" s="13">
        <f>DATE(2005,8,24)</f>
        <v>38588</v>
      </c>
      <c r="F37" s="14" t="s">
        <v>12</v>
      </c>
      <c r="G37" s="12">
        <v>1</v>
      </c>
      <c r="H37" s="15">
        <v>45</v>
      </c>
    </row>
    <row r="38" spans="1:8" s="15" customFormat="1">
      <c r="A38" s="12"/>
      <c r="B38" s="12"/>
      <c r="C38" s="12"/>
      <c r="D38" s="12"/>
      <c r="E38" s="13">
        <f>DATE(2005,8,25)</f>
        <v>38589</v>
      </c>
      <c r="F38" s="14" t="s">
        <v>12</v>
      </c>
      <c r="G38" s="12">
        <v>1</v>
      </c>
      <c r="H38" s="15">
        <v>45</v>
      </c>
    </row>
    <row r="39" spans="1:8">
      <c r="A39" s="11">
        <v>9</v>
      </c>
      <c r="B39" s="11" t="s">
        <v>15</v>
      </c>
      <c r="C39" s="11"/>
      <c r="D39" s="11"/>
      <c r="E39" s="20" t="s">
        <v>22</v>
      </c>
      <c r="F39" s="21" t="s">
        <v>12</v>
      </c>
      <c r="G39" s="11">
        <v>1</v>
      </c>
      <c r="H39" s="11">
        <v>45</v>
      </c>
    </row>
    <row r="40" spans="1:8">
      <c r="A40" s="11"/>
      <c r="B40" s="11" t="s">
        <v>17</v>
      </c>
      <c r="C40" s="11"/>
      <c r="D40" s="11"/>
      <c r="E40" s="16">
        <f>DATE(2005,10,1)</f>
        <v>38626</v>
      </c>
      <c r="F40" s="21" t="s">
        <v>12</v>
      </c>
      <c r="G40" s="11">
        <v>1</v>
      </c>
      <c r="H40" s="11">
        <v>45</v>
      </c>
    </row>
    <row r="41" spans="1:8">
      <c r="A41" s="11"/>
      <c r="B41" s="11"/>
      <c r="C41" s="11"/>
      <c r="D41" s="11"/>
      <c r="E41" s="16">
        <f>DATE(2005,10,3)</f>
        <v>38628</v>
      </c>
      <c r="F41" s="21" t="s">
        <v>12</v>
      </c>
      <c r="G41" s="11">
        <v>2</v>
      </c>
      <c r="H41" s="11">
        <v>45</v>
      </c>
    </row>
    <row r="42" spans="1:8">
      <c r="A42" s="11"/>
      <c r="B42" s="11"/>
      <c r="C42" s="11"/>
      <c r="D42" s="11"/>
      <c r="E42" s="16">
        <f>DATE(2005,10,31)</f>
        <v>38656</v>
      </c>
      <c r="F42" s="21" t="s">
        <v>12</v>
      </c>
      <c r="G42" s="11">
        <v>1</v>
      </c>
      <c r="H42" s="11">
        <v>45</v>
      </c>
    </row>
    <row r="43" spans="1:8" s="15" customFormat="1">
      <c r="A43" s="12">
        <v>10</v>
      </c>
      <c r="B43" s="12" t="s">
        <v>17</v>
      </c>
      <c r="C43" s="12"/>
      <c r="D43" s="12"/>
      <c r="E43" s="18">
        <f>DATE(2005,11,7)</f>
        <v>38663</v>
      </c>
      <c r="F43" s="14" t="s">
        <v>12</v>
      </c>
      <c r="G43" s="12">
        <v>1</v>
      </c>
      <c r="H43" s="15">
        <v>45</v>
      </c>
    </row>
    <row r="44" spans="1:8" s="15" customFormat="1">
      <c r="A44" s="12"/>
      <c r="B44" s="12"/>
      <c r="C44" s="12"/>
      <c r="D44" s="12"/>
      <c r="E44" s="18">
        <f>DATE(2005,11,9)</f>
        <v>38665</v>
      </c>
      <c r="F44" s="14" t="s">
        <v>12</v>
      </c>
      <c r="G44" s="12">
        <v>1</v>
      </c>
      <c r="H44" s="15">
        <v>45</v>
      </c>
    </row>
    <row r="45" spans="1:8" s="15" customFormat="1">
      <c r="A45" s="12"/>
      <c r="B45" s="12"/>
      <c r="C45" s="12"/>
      <c r="D45" s="12"/>
      <c r="E45" s="18">
        <f>DATE(2005,11,13)</f>
        <v>38669</v>
      </c>
      <c r="F45" s="14" t="s">
        <v>12</v>
      </c>
      <c r="G45" s="12">
        <v>2</v>
      </c>
      <c r="H45" s="15">
        <v>45</v>
      </c>
    </row>
    <row r="46" spans="1:8" s="15" customFormat="1">
      <c r="A46" s="12"/>
      <c r="B46" s="12"/>
      <c r="C46" s="12"/>
      <c r="D46" s="12"/>
      <c r="E46" s="18">
        <f>DATE(2005,11,14)</f>
        <v>38670</v>
      </c>
      <c r="F46" s="14" t="s">
        <v>12</v>
      </c>
      <c r="G46" s="12">
        <v>1</v>
      </c>
      <c r="H46" s="15">
        <v>45</v>
      </c>
    </row>
    <row r="47" spans="1:8" s="15" customFormat="1">
      <c r="A47" s="12"/>
      <c r="B47" s="12"/>
      <c r="C47" s="12"/>
      <c r="D47" s="12"/>
      <c r="E47" s="18">
        <f>DATE(2005,11,16)</f>
        <v>38672</v>
      </c>
      <c r="F47" s="14" t="s">
        <v>12</v>
      </c>
      <c r="G47" s="12">
        <v>2</v>
      </c>
      <c r="H47" s="15">
        <v>45</v>
      </c>
    </row>
    <row r="48" spans="1:8" s="15" customFormat="1">
      <c r="A48" s="12"/>
      <c r="B48" s="12"/>
      <c r="C48" s="12"/>
      <c r="D48" s="12"/>
      <c r="E48" s="18">
        <f>DATE(2005,11,17)</f>
        <v>38673</v>
      </c>
      <c r="F48" s="14" t="s">
        <v>12</v>
      </c>
      <c r="G48" s="12">
        <v>3</v>
      </c>
      <c r="H48" s="15">
        <v>45</v>
      </c>
    </row>
    <row r="49" spans="1:8" s="15" customFormat="1">
      <c r="A49" s="12"/>
      <c r="B49" s="12"/>
      <c r="C49" s="12"/>
      <c r="D49" s="12"/>
      <c r="E49" s="18">
        <f>DATE(2005,11,21)</f>
        <v>38677</v>
      </c>
      <c r="F49" s="14" t="s">
        <v>12</v>
      </c>
      <c r="G49" s="12">
        <v>1</v>
      </c>
      <c r="H49" s="15">
        <v>45</v>
      </c>
    </row>
    <row r="50" spans="1:8">
      <c r="A50" s="8">
        <v>11</v>
      </c>
      <c r="B50" s="8" t="s">
        <v>15</v>
      </c>
      <c r="E50" s="9" t="s">
        <v>23</v>
      </c>
      <c r="F50" s="10" t="s">
        <v>12</v>
      </c>
      <c r="G50" s="8">
        <v>1</v>
      </c>
      <c r="H50" s="11">
        <v>45</v>
      </c>
    </row>
    <row r="51" spans="1:8">
      <c r="B51" s="8" t="s">
        <v>17</v>
      </c>
      <c r="E51" s="9">
        <f>DATE(2006,6,1)</f>
        <v>38869</v>
      </c>
      <c r="F51" s="10" t="s">
        <v>12</v>
      </c>
      <c r="G51" s="8">
        <v>1</v>
      </c>
      <c r="H51" s="11">
        <v>45</v>
      </c>
    </row>
    <row r="52" spans="1:8">
      <c r="E52" s="9">
        <f>DATE(2006,6,8)</f>
        <v>38876</v>
      </c>
      <c r="F52" s="10" t="s">
        <v>12</v>
      </c>
      <c r="G52" s="8">
        <v>1</v>
      </c>
      <c r="H52" s="11">
        <v>45</v>
      </c>
    </row>
    <row r="53" spans="1:8">
      <c r="E53" s="9">
        <f>DATE(2006,6,9)</f>
        <v>38877</v>
      </c>
      <c r="F53" s="10" t="s">
        <v>12</v>
      </c>
      <c r="G53" s="8">
        <v>1</v>
      </c>
      <c r="H53" s="11">
        <v>45</v>
      </c>
    </row>
    <row r="54" spans="1:8">
      <c r="E54" s="9">
        <f>DATE(2006,6,11)</f>
        <v>38879</v>
      </c>
      <c r="F54" s="10" t="s">
        <v>12</v>
      </c>
      <c r="G54" s="8">
        <v>1</v>
      </c>
      <c r="H54" s="11">
        <v>45</v>
      </c>
    </row>
    <row r="55" spans="1:8">
      <c r="E55" s="9">
        <f>DATE(2006,6,15)</f>
        <v>38883</v>
      </c>
      <c r="F55" s="10" t="s">
        <v>12</v>
      </c>
      <c r="G55" s="8">
        <v>3</v>
      </c>
      <c r="H55" s="11">
        <v>45</v>
      </c>
    </row>
    <row r="56" spans="1:8">
      <c r="E56" s="9">
        <f>DATE(2006,6,16)</f>
        <v>38884</v>
      </c>
      <c r="F56" s="10" t="s">
        <v>12</v>
      </c>
      <c r="G56" s="8">
        <v>1</v>
      </c>
      <c r="H56" s="11">
        <v>45</v>
      </c>
    </row>
    <row r="57" spans="1:8">
      <c r="E57" s="9">
        <f>DATE(2006,6,17)</f>
        <v>38885</v>
      </c>
      <c r="F57" s="10" t="s">
        <v>12</v>
      </c>
      <c r="G57" s="8">
        <v>2</v>
      </c>
      <c r="H57" s="11">
        <v>45</v>
      </c>
    </row>
    <row r="58" spans="1:8">
      <c r="E58" s="9">
        <f>DATE(2006,6,18)</f>
        <v>38886</v>
      </c>
      <c r="F58" s="10" t="s">
        <v>12</v>
      </c>
      <c r="G58" s="8">
        <v>5</v>
      </c>
      <c r="H58" s="11">
        <v>45</v>
      </c>
    </row>
    <row r="59" spans="1:8">
      <c r="E59" s="9">
        <f>DATE(2006,6,21)</f>
        <v>38889</v>
      </c>
      <c r="F59" s="10" t="s">
        <v>12</v>
      </c>
      <c r="G59" s="8">
        <v>3</v>
      </c>
      <c r="H59" s="11">
        <v>45</v>
      </c>
    </row>
    <row r="60" spans="1:8">
      <c r="E60" s="9">
        <f>DATE(2006,6,24)</f>
        <v>38892</v>
      </c>
      <c r="F60" s="10" t="s">
        <v>12</v>
      </c>
      <c r="G60" s="8">
        <v>1</v>
      </c>
      <c r="H60" s="11">
        <v>45</v>
      </c>
    </row>
    <row r="61" spans="1:8">
      <c r="E61" s="9">
        <f>DATE(2006,6,25)</f>
        <v>38893</v>
      </c>
      <c r="F61" s="10" t="s">
        <v>12</v>
      </c>
      <c r="G61" s="8">
        <v>4</v>
      </c>
      <c r="H61" s="11">
        <v>45</v>
      </c>
    </row>
    <row r="62" spans="1:8">
      <c r="E62" s="9">
        <f>DATE(2006,6,26)</f>
        <v>38894</v>
      </c>
      <c r="F62" s="10" t="s">
        <v>12</v>
      </c>
      <c r="G62" s="8">
        <v>5</v>
      </c>
      <c r="H62" s="11">
        <v>45</v>
      </c>
    </row>
    <row r="63" spans="1:8">
      <c r="E63" s="9">
        <f>DATE(2006,6,27)</f>
        <v>38895</v>
      </c>
      <c r="F63" s="10" t="s">
        <v>12</v>
      </c>
      <c r="G63" s="8">
        <v>4</v>
      </c>
      <c r="H63" s="11">
        <v>45</v>
      </c>
    </row>
    <row r="64" spans="1:8">
      <c r="E64" s="9">
        <f>DATE(2006,6,28)</f>
        <v>38896</v>
      </c>
      <c r="F64" s="10" t="s">
        <v>12</v>
      </c>
      <c r="G64" s="8">
        <v>1</v>
      </c>
      <c r="H64" s="11">
        <v>45</v>
      </c>
    </row>
    <row r="65" spans="1:8">
      <c r="E65" s="9">
        <f>DATE(2006,6,29)</f>
        <v>38897</v>
      </c>
      <c r="F65" s="10" t="s">
        <v>12</v>
      </c>
      <c r="G65" s="8">
        <v>1</v>
      </c>
      <c r="H65" s="11">
        <v>45</v>
      </c>
    </row>
    <row r="66" spans="1:8">
      <c r="E66" s="9">
        <f>DATE(2006,6,30)</f>
        <v>38898</v>
      </c>
      <c r="F66" s="10" t="s">
        <v>12</v>
      </c>
      <c r="G66" s="8">
        <v>1</v>
      </c>
      <c r="H66" s="11">
        <v>45</v>
      </c>
    </row>
    <row r="67" spans="1:8" s="15" customFormat="1">
      <c r="A67" s="12">
        <v>12</v>
      </c>
      <c r="B67" s="12" t="s">
        <v>15</v>
      </c>
      <c r="C67" s="12"/>
      <c r="D67" s="12"/>
      <c r="E67" s="13" t="s">
        <v>24</v>
      </c>
      <c r="F67" s="14" t="s">
        <v>12</v>
      </c>
      <c r="G67" s="12">
        <v>1</v>
      </c>
      <c r="H67" s="15">
        <v>45</v>
      </c>
    </row>
    <row r="68" spans="1:8" s="15" customFormat="1">
      <c r="A68" s="12"/>
      <c r="B68" s="12" t="s">
        <v>17</v>
      </c>
      <c r="C68" s="12"/>
      <c r="D68" s="12"/>
      <c r="E68" s="13">
        <f>DATE(2006,7,1)</f>
        <v>38899</v>
      </c>
      <c r="F68" s="14" t="s">
        <v>12</v>
      </c>
      <c r="G68" s="12">
        <v>1</v>
      </c>
      <c r="H68" s="15">
        <v>45</v>
      </c>
    </row>
    <row r="69" spans="1:8" s="15" customFormat="1">
      <c r="A69" s="12"/>
      <c r="B69" s="12"/>
      <c r="C69" s="12"/>
      <c r="D69" s="12"/>
      <c r="E69" s="13">
        <f>DATE(2006,7,2)</f>
        <v>38900</v>
      </c>
      <c r="F69" s="14" t="s">
        <v>12</v>
      </c>
      <c r="G69" s="12">
        <v>1</v>
      </c>
      <c r="H69" s="15">
        <v>45</v>
      </c>
    </row>
    <row r="70" spans="1:8" s="15" customFormat="1">
      <c r="A70" s="12"/>
      <c r="B70" s="12"/>
      <c r="C70" s="12"/>
      <c r="D70" s="12"/>
      <c r="E70" s="13">
        <f>DATE(2006,7,4)</f>
        <v>38902</v>
      </c>
      <c r="F70" s="14" t="s">
        <v>12</v>
      </c>
      <c r="G70" s="12">
        <v>5</v>
      </c>
      <c r="H70" s="15">
        <v>45</v>
      </c>
    </row>
    <row r="71" spans="1:8" s="15" customFormat="1">
      <c r="A71" s="12"/>
      <c r="B71" s="12"/>
      <c r="C71" s="12"/>
      <c r="D71" s="12"/>
      <c r="E71" s="13">
        <f>DATE(2006,7,5)</f>
        <v>38903</v>
      </c>
      <c r="F71" s="14" t="s">
        <v>12</v>
      </c>
      <c r="G71" s="12">
        <v>6</v>
      </c>
      <c r="H71" s="15">
        <v>45</v>
      </c>
    </row>
    <row r="72" spans="1:8" s="15" customFormat="1">
      <c r="A72" s="12"/>
      <c r="B72" s="12"/>
      <c r="C72" s="12"/>
      <c r="D72" s="12"/>
      <c r="E72" s="13">
        <f>DATE(2006,7,6)</f>
        <v>38904</v>
      </c>
      <c r="F72" s="14" t="s">
        <v>12</v>
      </c>
      <c r="G72" s="12">
        <v>8</v>
      </c>
      <c r="H72" s="15">
        <v>45</v>
      </c>
    </row>
    <row r="73" spans="1:8" s="15" customFormat="1">
      <c r="A73" s="12"/>
      <c r="B73" s="12"/>
      <c r="C73" s="12"/>
      <c r="D73" s="12"/>
      <c r="E73" s="13">
        <f>DATE(2006,7,7)</f>
        <v>38905</v>
      </c>
      <c r="F73" s="14" t="s">
        <v>12</v>
      </c>
      <c r="G73" s="12">
        <v>2</v>
      </c>
      <c r="H73" s="15">
        <v>45</v>
      </c>
    </row>
    <row r="74" spans="1:8" s="15" customFormat="1">
      <c r="A74" s="12"/>
      <c r="B74" s="12"/>
      <c r="C74" s="12"/>
      <c r="D74" s="12"/>
      <c r="E74" s="13">
        <f>DATE(2006,7,8)</f>
        <v>38906</v>
      </c>
      <c r="F74" s="14" t="s">
        <v>12</v>
      </c>
      <c r="G74" s="12">
        <v>1</v>
      </c>
      <c r="H74" s="15">
        <v>45</v>
      </c>
    </row>
    <row r="75" spans="1:8" s="15" customFormat="1">
      <c r="A75" s="12"/>
      <c r="B75" s="12"/>
      <c r="C75" s="12"/>
      <c r="D75" s="12"/>
      <c r="E75" s="13">
        <f>DATE(2006,7,12)</f>
        <v>38910</v>
      </c>
      <c r="F75" s="14" t="s">
        <v>12</v>
      </c>
      <c r="G75" s="12">
        <v>1</v>
      </c>
      <c r="H75" s="15">
        <v>45</v>
      </c>
    </row>
    <row r="76" spans="1:8" s="15" customFormat="1">
      <c r="A76" s="12"/>
      <c r="B76" s="12"/>
      <c r="C76" s="12"/>
      <c r="D76" s="12"/>
      <c r="E76" s="13">
        <f>DATE(2006,7,14)</f>
        <v>38912</v>
      </c>
      <c r="F76" s="14" t="s">
        <v>12</v>
      </c>
      <c r="G76" s="12">
        <v>1</v>
      </c>
      <c r="H76" s="15">
        <v>45</v>
      </c>
    </row>
    <row r="77" spans="1:8" s="15" customFormat="1">
      <c r="A77" s="12"/>
      <c r="B77" s="12"/>
      <c r="C77" s="12"/>
      <c r="D77" s="12"/>
      <c r="E77" s="13">
        <f>DATE(2006,7,15)</f>
        <v>38913</v>
      </c>
      <c r="F77" s="14" t="s">
        <v>12</v>
      </c>
      <c r="G77" s="12">
        <v>1</v>
      </c>
      <c r="H77" s="15">
        <v>45</v>
      </c>
    </row>
    <row r="78" spans="1:8" s="15" customFormat="1">
      <c r="A78" s="12"/>
      <c r="B78" s="12"/>
      <c r="C78" s="12"/>
      <c r="D78" s="12"/>
      <c r="E78" s="13">
        <f>DATE(2006,7,16)</f>
        <v>38914</v>
      </c>
      <c r="F78" s="14" t="s">
        <v>12</v>
      </c>
      <c r="G78" s="12">
        <v>1</v>
      </c>
      <c r="H78" s="15">
        <v>45</v>
      </c>
    </row>
    <row r="79" spans="1:8">
      <c r="G79" s="8">
        <f>SUM(G3:G78)</f>
        <v>173</v>
      </c>
    </row>
  </sheetData>
  <sheetProtection algorithmName="SHA-512" hashValue="voqLDbIvExL3c2V06d5vY98/+Z9apSFRTXVyIXQRWdlsQ97yzLG1v15H6IJtjVgcCaLzgyj8XpWeD3Tr1HNcSg==" saltValue="1Wz7KfLfdz/NDvV2VrZF+Q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2024-10-04T13:34:08Z</dcterms:created>
  <dcterms:modified xsi:type="dcterms:W3CDTF">2024-10-04T13:34:49Z</dcterms:modified>
  <cp:category/>
  <cp:contentStatus/>
</cp:coreProperties>
</file>