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9B6A938-D85D-41B0-98D8-EDED78D06008}"/>
  <bookViews>
    <workbookView xWindow="240" yWindow="105" windowWidth="14805" windowHeight="8010" xr2:uid="{00000000-000D-0000-FFFF-FFFF00000000}"/>
  </bookViews>
  <sheets>
    <sheet name="19. FIF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2" l="1"/>
  <c r="G63" i="2"/>
  <c r="E61" i="2"/>
  <c r="E60" i="2"/>
  <c r="E59" i="2"/>
  <c r="E58" i="2"/>
  <c r="E57" i="2"/>
  <c r="E56" i="2"/>
  <c r="E55" i="2"/>
  <c r="E54" i="2"/>
  <c r="E53" i="2"/>
  <c r="E52" i="2"/>
  <c r="E51" i="2"/>
  <c r="E50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<sst xmlns="http://schemas.openxmlformats.org/spreadsheetml/2006/main" count="142" uniqueCount="49">
  <si>
    <t>SHIPS - 19. FIFE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</si>
  <si>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</si>
  <si>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</si>
  <si>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</si>
  <si>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</si>
  <si>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</si>
  <si>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</si>
  <si>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</si>
  <si>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</si>
  <si>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1991</t>
    <phoneticPr fontId="2"/>
  </si>
  <si>
    <t>OPNAVINST 5750.12E</t>
    <phoneticPr fontId="2"/>
  </si>
  <si>
    <t>COMMANDING OFFICER, USS FIFE (DD-991)</t>
    <phoneticPr fontId="2"/>
  </si>
  <si>
    <t>Letter</t>
    <phoneticPr fontId="2"/>
  </si>
  <si>
    <t>COMMAND HISTORY FOR 1992</t>
    <phoneticPr fontId="2"/>
  </si>
  <si>
    <t>COMMAND HISTORY FOR 1993</t>
    <phoneticPr fontId="2"/>
  </si>
  <si>
    <t>COMMAND HISTORY FOR 1994</t>
    <phoneticPr fontId="2"/>
  </si>
  <si>
    <t>COMMAND HISTORY FOR 1995</t>
    <phoneticPr fontId="2"/>
  </si>
  <si>
    <t>COMMAND HISTORY FOR 1996</t>
    <phoneticPr fontId="2"/>
  </si>
  <si>
    <t>COMMAND HISTORY FOR 1997</t>
    <phoneticPr fontId="2"/>
  </si>
  <si>
    <t>FIGURE 2-1 SHIPBOARD ORGANIZATION</t>
    <phoneticPr fontId="2"/>
  </si>
  <si>
    <t>ANNUAL CHECK LIST OF FIFE INSTRUCTIONS</t>
  </si>
  <si>
    <t>FIFENOTE 5215.1C</t>
    <phoneticPr fontId="2"/>
  </si>
  <si>
    <t>COMMANDING OFFICER, USS FIFE (DD-991)</t>
  </si>
  <si>
    <t>SHIP’S DECK LOG SHEET</t>
    <phoneticPr fontId="2"/>
  </si>
  <si>
    <t>OPNAV 3100/99</t>
    <phoneticPr fontId="2"/>
  </si>
  <si>
    <t>B4</t>
    <phoneticPr fontId="2"/>
  </si>
  <si>
    <t>SHIP’S DECK LOG SHEET</t>
  </si>
  <si>
    <t>OPNAV 3100/99</t>
  </si>
  <si>
    <t>OPNAV 3100/98</t>
  </si>
  <si>
    <t>SHIP'S DECK LOG - TITLE PAGE</t>
    <phoneticPr fontId="2"/>
  </si>
  <si>
    <t>OPNAV 3100/98</t>
    <phoneticPr fontId="2"/>
  </si>
  <si>
    <t>July 31~August 31, 1993</t>
    <phoneticPr fontId="2"/>
  </si>
  <si>
    <t>SHIP'S DECK LOG SHEET</t>
    <phoneticPr fontId="2"/>
  </si>
  <si>
    <t>SHIP'S DECK LOG SHEET</t>
  </si>
  <si>
    <t>WELCOME ABOARD UNITED STATES SHIP FIFE (DD 991)</t>
  </si>
  <si>
    <t>NO DATE</t>
    <phoneticPr fontId="2"/>
  </si>
  <si>
    <t>210mm×280mm</t>
    <phoneticPr fontId="2"/>
  </si>
  <si>
    <t>Sheets</t>
    <phoneticPr fontId="2"/>
  </si>
  <si>
    <t>SHIP'S DECK LOG SHEET (MICROFICHE)</t>
  </si>
  <si>
    <t>January, 1992</t>
    <phoneticPr fontId="2"/>
  </si>
  <si>
    <t>EACH IN 1 ENVELOP</t>
  </si>
  <si>
    <t>Feburary, 1992</t>
    <phoneticPr fontId="2"/>
  </si>
  <si>
    <t>March, 1992</t>
    <phoneticPr fontId="2"/>
  </si>
  <si>
    <t>April, 1992</t>
    <phoneticPr fontId="2"/>
  </si>
  <si>
    <t>May, 1992</t>
    <phoneticPr fontId="2"/>
  </si>
  <si>
    <t>July, 1992</t>
    <phoneticPr fontId="2"/>
  </si>
  <si>
    <t>August, 1992</t>
    <phoneticPr fontId="2"/>
  </si>
  <si>
    <t>September, 1992</t>
    <phoneticPr fontId="2"/>
  </si>
  <si>
    <t>October, 1992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</si>
</sst>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vertical="center" wrapText="1"/>
    </xf>
    <xf numFmtId="176" fontId="3" fillId="4" borderId="0" xfId="0" applyNumberFormat="1" applyFont="1" applyFill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BBBA1-4543-449B-8E0D-F2FFE1E84778}">
  <dimension ref="A1:H74"/>
  <sheetViews>
    <sheetView tabSelected="1" workbookViewId="0"/>
  </sheetViews>
  <sheetFormatPr defaultColWidth="13" defaultRowHeight="12"/>
  <cols>
    <col min="1" max="1" width="3.75" style="9" customWidth="1"/>
    <col min="2" max="2" width="43.875" style="9" customWidth="1"/>
    <col min="3" max="3" width="17.75" style="9" customWidth="1"/>
    <col min="4" max="4" width="34.25" style="9" customWidth="1"/>
    <col min="5" max="5" width="15.125" style="10" customWidth="1"/>
    <col min="6" max="6" width="14" style="11" customWidth="1"/>
    <col min="7" max="7" width="17.25" style="9" customWidth="1"/>
    <col min="8" max="8" width="4.625" style="12" customWidth="1"/>
    <col min="9" max="16384" width="13" style="12"/>
  </cols>
  <sheetData>
    <row r="1" spans="1:8" s="2" customFormat="1">
      <c r="A1" s="1" t="s">
        <v>0</v>
      </c>
      <c r="B1" s="1"/>
      <c r="C1" s="1"/>
      <c r="E1" s="3"/>
      <c r="F1" s="4"/>
    </row>
    <row r="2" spans="1:8" s="8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8" t="s">
        <v>8</v>
      </c>
    </row>
    <row r="3" spans="1:8">
      <c r="A3" s="9">
        <v>1</v>
      </c>
      <c r="B3" s="9" t="s">
        <v>9</v>
      </c>
      <c r="C3" s="9" t="s">
        <v>10</v>
      </c>
      <c r="D3" s="9" t="s">
        <v>11</v>
      </c>
      <c r="E3" s="10">
        <f>DATE(1992,8,20)</f>
        <v>33836</v>
      </c>
      <c r="F3" s="11" t="s">
        <v>12</v>
      </c>
      <c r="G3" s="9">
        <v>18</v>
      </c>
      <c r="H3" s="12">
        <v>48</v>
      </c>
    </row>
    <row r="4" spans="1:8" s="16" customFormat="1">
      <c r="A4" s="13">
        <v>2</v>
      </c>
      <c r="B4" s="13" t="s">
        <v>13</v>
      </c>
      <c r="C4" s="13" t="s">
        <v>10</v>
      </c>
      <c r="D4" s="13" t="s">
        <v>11</v>
      </c>
      <c r="E4" s="14">
        <f>DATE(1993,3,24)</f>
        <v>34052</v>
      </c>
      <c r="F4" s="15" t="s">
        <v>12</v>
      </c>
      <c r="G4" s="13">
        <v>84</v>
      </c>
      <c r="H4" s="16">
        <v>48</v>
      </c>
    </row>
    <row r="5" spans="1:8">
      <c r="A5" s="9">
        <v>3</v>
      </c>
      <c r="B5" s="9" t="s">
        <v>14</v>
      </c>
      <c r="C5" s="9" t="s">
        <v>10</v>
      </c>
      <c r="D5" s="9" t="s">
        <v>11</v>
      </c>
      <c r="E5" s="10">
        <f>DATE(1994,3,4)</f>
        <v>34397</v>
      </c>
      <c r="F5" s="11" t="s">
        <v>12</v>
      </c>
      <c r="G5" s="9">
        <v>36</v>
      </c>
      <c r="H5" s="12">
        <v>48</v>
      </c>
    </row>
    <row r="6" spans="1:8" s="16" customFormat="1">
      <c r="A6" s="13">
        <v>4</v>
      </c>
      <c r="B6" s="13" t="s">
        <v>15</v>
      </c>
      <c r="C6" s="13" t="s">
        <v>10</v>
      </c>
      <c r="D6" s="13" t="s">
        <v>11</v>
      </c>
      <c r="E6" s="14">
        <f>DATE(1995,8,26)</f>
        <v>34937</v>
      </c>
      <c r="F6" s="15" t="s">
        <v>12</v>
      </c>
      <c r="G6" s="13">
        <v>13</v>
      </c>
      <c r="H6" s="16">
        <v>48</v>
      </c>
    </row>
    <row r="7" spans="1:8">
      <c r="A7" s="9">
        <v>5</v>
      </c>
      <c r="B7" s="9" t="s">
        <v>16</v>
      </c>
      <c r="C7" s="9" t="s">
        <v>10</v>
      </c>
      <c r="D7" s="9" t="s">
        <v>11</v>
      </c>
      <c r="E7" s="10">
        <f>DATE(1996,8,19)</f>
        <v>35296</v>
      </c>
      <c r="F7" s="11" t="s">
        <v>12</v>
      </c>
      <c r="G7" s="9">
        <v>25</v>
      </c>
      <c r="H7" s="12">
        <v>48</v>
      </c>
    </row>
    <row r="8" spans="1:8" s="16" customFormat="1">
      <c r="A8" s="13">
        <v>6</v>
      </c>
      <c r="B8" s="13" t="s">
        <v>17</v>
      </c>
      <c r="C8" s="13" t="s">
        <v>10</v>
      </c>
      <c r="D8" s="13" t="s">
        <v>11</v>
      </c>
      <c r="E8" s="14">
        <f>DATE(1997,12,19)</f>
        <v>35783</v>
      </c>
      <c r="F8" s="15" t="s">
        <v>12</v>
      </c>
      <c r="G8" s="13">
        <v>37</v>
      </c>
      <c r="H8" s="16">
        <v>48</v>
      </c>
    </row>
    <row r="9" spans="1:8">
      <c r="A9" s="9">
        <v>7</v>
      </c>
      <c r="B9" s="9" t="s">
        <v>18</v>
      </c>
      <c r="C9" s="9" t="s">
        <v>10</v>
      </c>
      <c r="D9" s="9" t="s">
        <v>11</v>
      </c>
      <c r="E9" s="10">
        <f>DATE(1998,5,5)</f>
        <v>35920</v>
      </c>
      <c r="F9" s="11" t="s">
        <v>12</v>
      </c>
      <c r="G9" s="9">
        <v>26</v>
      </c>
      <c r="H9" s="12">
        <v>48</v>
      </c>
    </row>
    <row r="10" spans="1:8" s="16" customFormat="1">
      <c r="A10" s="13">
        <v>8</v>
      </c>
      <c r="B10" s="13" t="s">
        <v>19</v>
      </c>
      <c r="C10" s="13"/>
      <c r="D10" s="13"/>
      <c r="E10" s="14">
        <f>DATE(1994,4,11)</f>
        <v>34435</v>
      </c>
      <c r="F10" s="15" t="s">
        <v>12</v>
      </c>
      <c r="G10" s="13">
        <v>1</v>
      </c>
      <c r="H10" s="16">
        <v>48</v>
      </c>
    </row>
    <row r="11" spans="1:8">
      <c r="A11" s="9">
        <v>9</v>
      </c>
      <c r="B11" s="9" t="s">
        <v>20</v>
      </c>
      <c r="C11" s="9" t="s">
        <v>21</v>
      </c>
      <c r="D11" s="9" t="s">
        <v>22</v>
      </c>
      <c r="E11" s="10">
        <f>DATE(1995,3,16)</f>
        <v>34774</v>
      </c>
      <c r="F11" s="11" t="s">
        <v>12</v>
      </c>
      <c r="G11" s="9">
        <v>11</v>
      </c>
      <c r="H11" s="12">
        <v>48</v>
      </c>
    </row>
    <row r="12" spans="1:8" s="16" customFormat="1">
      <c r="A12" s="13">
        <v>10</v>
      </c>
      <c r="B12" s="13" t="s">
        <v>23</v>
      </c>
      <c r="C12" s="13" t="s">
        <v>24</v>
      </c>
      <c r="D12" s="13"/>
      <c r="E12" s="14">
        <f>DATE(1992,1,3)</f>
        <v>33606</v>
      </c>
      <c r="F12" s="15" t="s">
        <v>25</v>
      </c>
      <c r="G12" s="13">
        <v>5</v>
      </c>
      <c r="H12" s="16">
        <v>48</v>
      </c>
    </row>
    <row r="13" spans="1:8" s="16" customFormat="1">
      <c r="A13" s="13"/>
      <c r="B13" s="13"/>
      <c r="C13" s="13"/>
      <c r="D13" s="13"/>
      <c r="E13" s="14">
        <f>DATE(1992,1,4)</f>
        <v>33607</v>
      </c>
      <c r="F13" s="15" t="s">
        <v>25</v>
      </c>
      <c r="G13" s="13">
        <v>2</v>
      </c>
      <c r="H13" s="16">
        <v>48</v>
      </c>
    </row>
    <row r="14" spans="1:8" s="16" customFormat="1">
      <c r="A14" s="13"/>
      <c r="B14" s="13"/>
      <c r="C14" s="13"/>
      <c r="D14" s="13"/>
      <c r="E14" s="14">
        <f>DATE(1992,1,7)</f>
        <v>33610</v>
      </c>
      <c r="F14" s="15" t="s">
        <v>25</v>
      </c>
      <c r="G14" s="13">
        <v>1</v>
      </c>
      <c r="H14" s="16">
        <v>48</v>
      </c>
    </row>
    <row r="15" spans="1:8" s="16" customFormat="1">
      <c r="A15" s="13"/>
      <c r="B15" s="13"/>
      <c r="C15" s="13"/>
      <c r="D15" s="13"/>
      <c r="E15" s="14">
        <f>DATE(1992,1,9)</f>
        <v>33612</v>
      </c>
      <c r="F15" s="15" t="s">
        <v>25</v>
      </c>
      <c r="G15" s="13">
        <v>4</v>
      </c>
      <c r="H15" s="16">
        <v>48</v>
      </c>
    </row>
    <row r="16" spans="1:8" s="16" customFormat="1">
      <c r="A16" s="13"/>
      <c r="B16" s="13"/>
      <c r="C16" s="13"/>
      <c r="D16" s="13"/>
      <c r="E16" s="14">
        <f>DATE(1992,1,13)</f>
        <v>33616</v>
      </c>
      <c r="F16" s="15" t="s">
        <v>25</v>
      </c>
      <c r="G16" s="13">
        <v>5</v>
      </c>
      <c r="H16" s="16">
        <v>48</v>
      </c>
    </row>
    <row r="17" spans="1:8" s="16" customFormat="1">
      <c r="A17" s="13"/>
      <c r="B17" s="13"/>
      <c r="C17" s="13"/>
      <c r="D17" s="13"/>
      <c r="E17" s="14">
        <f>DATE(1992,1,14)</f>
        <v>33617</v>
      </c>
      <c r="F17" s="15" t="s">
        <v>25</v>
      </c>
      <c r="G17" s="13">
        <v>4</v>
      </c>
      <c r="H17" s="16">
        <v>48</v>
      </c>
    </row>
    <row r="18" spans="1:8" s="16" customFormat="1">
      <c r="A18" s="13"/>
      <c r="B18" s="13"/>
      <c r="C18" s="13"/>
      <c r="D18" s="13"/>
      <c r="E18" s="14">
        <f>DATE(1992,1,15)</f>
        <v>33618</v>
      </c>
      <c r="F18" s="15" t="s">
        <v>25</v>
      </c>
      <c r="G18" s="13">
        <v>5</v>
      </c>
      <c r="H18" s="16">
        <v>48</v>
      </c>
    </row>
    <row r="19" spans="1:8">
      <c r="A19" s="12">
        <v>11</v>
      </c>
      <c r="B19" s="12" t="s">
        <v>26</v>
      </c>
      <c r="C19" s="12" t="s">
        <v>27</v>
      </c>
      <c r="D19" s="12"/>
      <c r="E19" s="17">
        <f>DATE(1992,3,16)</f>
        <v>33679</v>
      </c>
      <c r="F19" s="11" t="s">
        <v>25</v>
      </c>
      <c r="G19" s="12">
        <v>6</v>
      </c>
      <c r="H19" s="12">
        <v>48</v>
      </c>
    </row>
    <row r="20" spans="1:8">
      <c r="A20" s="12"/>
      <c r="B20" s="12"/>
      <c r="C20" s="12"/>
      <c r="D20" s="12"/>
      <c r="E20" s="17">
        <f>DATE(1992,3,17)</f>
        <v>33680</v>
      </c>
      <c r="F20" s="11" t="s">
        <v>25</v>
      </c>
      <c r="G20" s="12">
        <v>10</v>
      </c>
      <c r="H20" s="12">
        <v>48</v>
      </c>
    </row>
    <row r="21" spans="1:8">
      <c r="A21" s="12"/>
      <c r="B21" s="12"/>
      <c r="C21" s="12"/>
      <c r="D21" s="12"/>
      <c r="E21" s="17">
        <f>DATE(1992,3,18)</f>
        <v>33681</v>
      </c>
      <c r="F21" s="11" t="s">
        <v>25</v>
      </c>
      <c r="G21" s="12">
        <v>4</v>
      </c>
      <c r="H21" s="12">
        <v>48</v>
      </c>
    </row>
    <row r="22" spans="1:8">
      <c r="A22" s="12"/>
      <c r="B22" s="12"/>
      <c r="C22" s="12"/>
      <c r="D22" s="12"/>
      <c r="E22" s="17">
        <f>DATE(1992,3,19)</f>
        <v>33682</v>
      </c>
      <c r="F22" s="11" t="s">
        <v>25</v>
      </c>
      <c r="G22" s="12">
        <v>4</v>
      </c>
      <c r="H22" s="12">
        <v>48</v>
      </c>
    </row>
    <row r="23" spans="1:8" s="16" customFormat="1">
      <c r="A23" s="13">
        <v>12</v>
      </c>
      <c r="B23" s="13" t="s">
        <v>26</v>
      </c>
      <c r="C23" s="13" t="s">
        <v>27</v>
      </c>
      <c r="D23" s="13"/>
      <c r="E23" s="14">
        <f>DATE(1992,4,3)</f>
        <v>33697</v>
      </c>
      <c r="F23" s="15" t="s">
        <v>25</v>
      </c>
      <c r="G23" s="13">
        <v>2</v>
      </c>
      <c r="H23" s="16">
        <v>48</v>
      </c>
    </row>
    <row r="24" spans="1:8" s="16" customFormat="1">
      <c r="A24" s="13"/>
      <c r="B24" s="13"/>
      <c r="C24" s="13"/>
      <c r="D24" s="13"/>
      <c r="E24" s="14">
        <f>DATE(1992,4,4)</f>
        <v>33698</v>
      </c>
      <c r="F24" s="15" t="s">
        <v>25</v>
      </c>
      <c r="G24" s="13">
        <v>1</v>
      </c>
      <c r="H24" s="16">
        <v>48</v>
      </c>
    </row>
    <row r="25" spans="1:8" s="16" customFormat="1">
      <c r="A25" s="13"/>
      <c r="B25" s="13"/>
      <c r="C25" s="13"/>
      <c r="D25" s="13"/>
      <c r="E25" s="14">
        <f>DATE(1992,4,12)</f>
        <v>33706</v>
      </c>
      <c r="F25" s="15" t="s">
        <v>25</v>
      </c>
      <c r="G25" s="13">
        <v>3</v>
      </c>
      <c r="H25" s="16">
        <v>48</v>
      </c>
    </row>
    <row r="26" spans="1:8">
      <c r="A26" s="12">
        <v>13</v>
      </c>
      <c r="B26" s="12" t="s">
        <v>26</v>
      </c>
      <c r="C26" s="12" t="s">
        <v>27</v>
      </c>
      <c r="D26" s="12"/>
      <c r="E26" s="17">
        <f>DATE(1992,4,13)</f>
        <v>33707</v>
      </c>
      <c r="F26" s="11" t="s">
        <v>25</v>
      </c>
      <c r="G26" s="12">
        <v>4</v>
      </c>
      <c r="H26" s="12">
        <v>48</v>
      </c>
    </row>
    <row r="27" spans="1:8">
      <c r="A27" s="12"/>
      <c r="B27" s="12"/>
      <c r="C27" s="12"/>
      <c r="D27" s="12"/>
      <c r="E27" s="17">
        <f>DATE(1992,4,14)</f>
        <v>33708</v>
      </c>
      <c r="F27" s="11" t="s">
        <v>25</v>
      </c>
      <c r="G27" s="12">
        <v>4</v>
      </c>
      <c r="H27" s="12">
        <v>48</v>
      </c>
    </row>
    <row r="28" spans="1:8">
      <c r="A28" s="12"/>
      <c r="B28" s="12"/>
      <c r="C28" s="12"/>
      <c r="D28" s="12"/>
      <c r="E28" s="17">
        <f>DATE(1992,4,15)</f>
        <v>33709</v>
      </c>
      <c r="F28" s="11" t="s">
        <v>25</v>
      </c>
      <c r="G28" s="12">
        <v>4</v>
      </c>
      <c r="H28" s="12">
        <v>48</v>
      </c>
    </row>
    <row r="29" spans="1:8" s="16" customFormat="1">
      <c r="A29" s="13">
        <v>14</v>
      </c>
      <c r="B29" s="13" t="s">
        <v>26</v>
      </c>
      <c r="C29" s="13" t="s">
        <v>27</v>
      </c>
      <c r="D29" s="13"/>
      <c r="E29" s="14">
        <f>DATE(1992,10,10)</f>
        <v>33887</v>
      </c>
      <c r="F29" s="15" t="s">
        <v>25</v>
      </c>
      <c r="G29" s="13">
        <v>2</v>
      </c>
      <c r="H29" s="16">
        <v>48</v>
      </c>
    </row>
    <row r="30" spans="1:8" s="16" customFormat="1">
      <c r="A30" s="13"/>
      <c r="B30" s="13"/>
      <c r="C30" s="13"/>
      <c r="D30" s="13"/>
      <c r="E30" s="14">
        <f>DATE(1992,10,12)</f>
        <v>33889</v>
      </c>
      <c r="F30" s="15" t="s">
        <v>25</v>
      </c>
      <c r="G30" s="13">
        <v>6</v>
      </c>
      <c r="H30" s="16">
        <v>48</v>
      </c>
    </row>
    <row r="31" spans="1:8" s="16" customFormat="1">
      <c r="A31" s="13"/>
      <c r="B31" s="13"/>
      <c r="C31" s="13"/>
      <c r="D31" s="13"/>
      <c r="E31" s="14">
        <f>DATE(1992,10,13)</f>
        <v>33890</v>
      </c>
      <c r="F31" s="15" t="s">
        <v>25</v>
      </c>
      <c r="G31" s="13">
        <v>4</v>
      </c>
      <c r="H31" s="16">
        <v>48</v>
      </c>
    </row>
    <row r="32" spans="1:8" s="16" customFormat="1">
      <c r="A32" s="13"/>
      <c r="B32" s="13"/>
      <c r="C32" s="13"/>
      <c r="D32" s="13"/>
      <c r="E32" s="14">
        <f>DATE(1992,10,19)</f>
        <v>33896</v>
      </c>
      <c r="F32" s="15" t="s">
        <v>25</v>
      </c>
      <c r="G32" s="13">
        <v>4</v>
      </c>
      <c r="H32" s="16">
        <v>48</v>
      </c>
    </row>
    <row r="33" spans="1:8" s="16" customFormat="1">
      <c r="A33" s="13"/>
      <c r="B33" s="13"/>
      <c r="C33" s="13"/>
      <c r="D33" s="13"/>
      <c r="E33" s="14">
        <f>DATE(1992,10,20)</f>
        <v>33897</v>
      </c>
      <c r="F33" s="15" t="s">
        <v>25</v>
      </c>
      <c r="G33" s="13">
        <v>2</v>
      </c>
      <c r="H33" s="16">
        <v>48</v>
      </c>
    </row>
    <row r="34" spans="1:8" s="16" customFormat="1">
      <c r="A34" s="13"/>
      <c r="B34" s="13"/>
      <c r="C34" s="13"/>
      <c r="D34" s="13"/>
      <c r="E34" s="14">
        <f>DATE(1992,10,22)</f>
        <v>33899</v>
      </c>
      <c r="F34" s="15" t="s">
        <v>25</v>
      </c>
      <c r="G34" s="13">
        <v>2</v>
      </c>
      <c r="H34" s="16">
        <v>48</v>
      </c>
    </row>
    <row r="35" spans="1:8" s="16" customFormat="1">
      <c r="A35" s="13"/>
      <c r="B35" s="13"/>
      <c r="C35" s="13"/>
      <c r="D35" s="13"/>
      <c r="E35" s="14">
        <f>DATE(1992,10,23)</f>
        <v>33900</v>
      </c>
      <c r="F35" s="15" t="s">
        <v>25</v>
      </c>
      <c r="G35" s="13">
        <v>3</v>
      </c>
      <c r="H35" s="16">
        <v>48</v>
      </c>
    </row>
    <row r="36" spans="1:8">
      <c r="A36" s="12">
        <v>15</v>
      </c>
      <c r="B36" s="12" t="s">
        <v>26</v>
      </c>
      <c r="C36" s="12" t="s">
        <v>27</v>
      </c>
      <c r="D36" s="12"/>
      <c r="E36" s="17">
        <f>DATE(1993,3,10)</f>
        <v>34038</v>
      </c>
      <c r="F36" s="11" t="s">
        <v>12</v>
      </c>
      <c r="G36" s="12">
        <v>9</v>
      </c>
      <c r="H36" s="12">
        <v>48</v>
      </c>
    </row>
    <row r="37" spans="1:8">
      <c r="A37" s="12"/>
      <c r="B37" s="12"/>
      <c r="C37" s="12"/>
      <c r="D37" s="12"/>
      <c r="E37" s="17">
        <f>DATE(1993,3,11)</f>
        <v>34039</v>
      </c>
      <c r="F37" s="11" t="s">
        <v>12</v>
      </c>
      <c r="G37" s="12">
        <v>8</v>
      </c>
      <c r="H37" s="12">
        <v>48</v>
      </c>
    </row>
    <row r="38" spans="1:8">
      <c r="A38" s="12"/>
      <c r="B38" s="12"/>
      <c r="C38" s="12"/>
      <c r="D38" s="12"/>
      <c r="E38" s="17">
        <f>DATE(1993,3,12)</f>
        <v>34040</v>
      </c>
      <c r="F38" s="11" t="s">
        <v>12</v>
      </c>
      <c r="G38" s="12">
        <v>7</v>
      </c>
      <c r="H38" s="12">
        <v>48</v>
      </c>
    </row>
    <row r="39" spans="1:8">
      <c r="A39" s="12"/>
      <c r="B39" s="12"/>
      <c r="C39" s="12"/>
      <c r="D39" s="12"/>
      <c r="E39" s="17">
        <f>DATE(1993,3,13)</f>
        <v>34041</v>
      </c>
      <c r="F39" s="11" t="s">
        <v>12</v>
      </c>
      <c r="G39" s="12">
        <v>2</v>
      </c>
      <c r="H39" s="12">
        <v>48</v>
      </c>
    </row>
    <row r="40" spans="1:8" s="16" customFormat="1">
      <c r="A40" s="13">
        <v>16</v>
      </c>
      <c r="B40" s="13" t="s">
        <v>26</v>
      </c>
      <c r="C40" s="13" t="s">
        <v>28</v>
      </c>
      <c r="D40" s="13"/>
      <c r="E40" s="14">
        <f>DATE(1993,7,10)</f>
        <v>34160</v>
      </c>
      <c r="F40" s="15" t="s">
        <v>12</v>
      </c>
      <c r="G40" s="13">
        <v>10</v>
      </c>
      <c r="H40" s="16">
        <v>48</v>
      </c>
    </row>
    <row r="41" spans="1:8" s="16" customFormat="1">
      <c r="A41" s="13"/>
      <c r="B41" s="13"/>
      <c r="C41" s="13" t="s">
        <v>27</v>
      </c>
      <c r="D41" s="13"/>
      <c r="E41" s="14">
        <f>DATE(1993,7,11)</f>
        <v>34161</v>
      </c>
      <c r="F41" s="15" t="s">
        <v>12</v>
      </c>
      <c r="G41" s="13">
        <v>18</v>
      </c>
      <c r="H41" s="16">
        <v>48</v>
      </c>
    </row>
    <row r="42" spans="1:8" s="16" customFormat="1">
      <c r="A42" s="13"/>
      <c r="B42" s="13"/>
      <c r="C42" s="13"/>
      <c r="D42" s="13"/>
      <c r="E42" s="14">
        <f>DATE(1993,7,12)</f>
        <v>34162</v>
      </c>
      <c r="F42" s="15" t="s">
        <v>12</v>
      </c>
      <c r="G42" s="13">
        <v>16</v>
      </c>
      <c r="H42" s="16">
        <v>48</v>
      </c>
    </row>
    <row r="43" spans="1:8" s="16" customFormat="1">
      <c r="A43" s="13"/>
      <c r="B43" s="13"/>
      <c r="C43" s="13"/>
      <c r="D43" s="13"/>
      <c r="E43" s="14">
        <f>DATE(1993,7,13)</f>
        <v>34163</v>
      </c>
      <c r="F43" s="15" t="s">
        <v>12</v>
      </c>
      <c r="G43" s="13">
        <v>16</v>
      </c>
      <c r="H43" s="16">
        <v>48</v>
      </c>
    </row>
    <row r="44" spans="1:8" s="16" customFormat="1">
      <c r="A44" s="13"/>
      <c r="B44" s="13"/>
      <c r="C44" s="13"/>
      <c r="D44" s="13"/>
      <c r="E44" s="14">
        <f>DATE(1993,7,14)</f>
        <v>34164</v>
      </c>
      <c r="F44" s="15" t="s">
        <v>12</v>
      </c>
      <c r="G44" s="13">
        <v>6</v>
      </c>
      <c r="H44" s="16">
        <v>48</v>
      </c>
    </row>
    <row r="45" spans="1:8" s="16" customFormat="1">
      <c r="A45" s="13"/>
      <c r="B45" s="13"/>
      <c r="C45" s="13"/>
      <c r="D45" s="13"/>
      <c r="E45" s="14">
        <f>DATE(1993,7,15)</f>
        <v>34165</v>
      </c>
      <c r="F45" s="15" t="s">
        <v>12</v>
      </c>
      <c r="G45" s="13">
        <v>6</v>
      </c>
      <c r="H45" s="16">
        <v>48</v>
      </c>
    </row>
    <row r="46" spans="1:8" s="16" customFormat="1">
      <c r="A46" s="13"/>
      <c r="B46" s="13"/>
      <c r="C46" s="13"/>
      <c r="D46" s="13"/>
      <c r="E46" s="14">
        <f>DATE(1993,7,16)</f>
        <v>34166</v>
      </c>
      <c r="F46" s="15" t="s">
        <v>12</v>
      </c>
      <c r="G46" s="13">
        <v>15</v>
      </c>
      <c r="H46" s="16">
        <v>48</v>
      </c>
    </row>
    <row r="47" spans="1:8" s="16" customFormat="1">
      <c r="A47" s="13"/>
      <c r="B47" s="13"/>
      <c r="C47" s="13"/>
      <c r="D47" s="13"/>
      <c r="E47" s="14">
        <f>DATE(1993,7,17)</f>
        <v>34167</v>
      </c>
      <c r="F47" s="15" t="s">
        <v>12</v>
      </c>
      <c r="G47" s="13">
        <v>9</v>
      </c>
      <c r="H47" s="16">
        <v>48</v>
      </c>
    </row>
    <row r="48" spans="1:8" s="16" customFormat="1">
      <c r="A48" s="13"/>
      <c r="B48" s="13"/>
      <c r="C48" s="13"/>
      <c r="D48" s="13"/>
      <c r="E48" s="14">
        <f>DATE(1993,7,30)</f>
        <v>34180</v>
      </c>
      <c r="F48" s="15" t="s">
        <v>12</v>
      </c>
      <c r="G48" s="13">
        <v>9</v>
      </c>
      <c r="H48" s="16">
        <v>48</v>
      </c>
    </row>
    <row r="49" spans="1:8">
      <c r="A49" s="12">
        <v>17</v>
      </c>
      <c r="B49" s="12" t="s">
        <v>29</v>
      </c>
      <c r="C49" s="12" t="s">
        <v>30</v>
      </c>
      <c r="D49" s="12"/>
      <c r="E49" s="17" t="s">
        <v>31</v>
      </c>
      <c r="F49" s="11" t="s">
        <v>12</v>
      </c>
      <c r="G49" s="12">
        <v>1</v>
      </c>
      <c r="H49" s="12">
        <v>48</v>
      </c>
    </row>
    <row r="50" spans="1:8">
      <c r="A50" s="12"/>
      <c r="B50" s="12" t="s">
        <v>32</v>
      </c>
      <c r="C50" s="12" t="s">
        <v>24</v>
      </c>
      <c r="D50" s="12"/>
      <c r="E50" s="17">
        <f>DATE(1993,7,31)</f>
        <v>34181</v>
      </c>
      <c r="F50" s="11" t="s">
        <v>12</v>
      </c>
      <c r="G50" s="12">
        <v>12</v>
      </c>
      <c r="H50" s="12">
        <v>48</v>
      </c>
    </row>
    <row r="51" spans="1:8">
      <c r="A51" s="12"/>
      <c r="B51" s="12"/>
      <c r="C51" s="12"/>
      <c r="D51" s="12"/>
      <c r="E51" s="17">
        <f>DATE(1993,8,1)</f>
        <v>34182</v>
      </c>
      <c r="F51" s="11" t="s">
        <v>12</v>
      </c>
      <c r="G51" s="12">
        <v>11</v>
      </c>
      <c r="H51" s="12">
        <v>48</v>
      </c>
    </row>
    <row r="52" spans="1:8">
      <c r="A52" s="12"/>
      <c r="B52" s="12"/>
      <c r="C52" s="12"/>
      <c r="D52" s="12"/>
      <c r="E52" s="17">
        <f>DATE(1993,8,2)</f>
        <v>34183</v>
      </c>
      <c r="F52" s="11" t="s">
        <v>12</v>
      </c>
      <c r="G52" s="12">
        <v>7</v>
      </c>
      <c r="H52" s="12">
        <v>48</v>
      </c>
    </row>
    <row r="53" spans="1:8">
      <c r="A53" s="12"/>
      <c r="B53" s="12"/>
      <c r="C53" s="12"/>
      <c r="D53" s="12"/>
      <c r="E53" s="17">
        <f>DATE(1993,8,3)</f>
        <v>34184</v>
      </c>
      <c r="F53" s="11" t="s">
        <v>12</v>
      </c>
      <c r="G53" s="12">
        <v>1</v>
      </c>
      <c r="H53" s="12">
        <v>48</v>
      </c>
    </row>
    <row r="54" spans="1:8" s="16" customFormat="1">
      <c r="A54" s="13">
        <v>18</v>
      </c>
      <c r="B54" s="13" t="s">
        <v>33</v>
      </c>
      <c r="C54" s="13" t="s">
        <v>27</v>
      </c>
      <c r="D54" s="13"/>
      <c r="E54" s="14">
        <f>DATE(1993,9,28)</f>
        <v>34240</v>
      </c>
      <c r="F54" s="15" t="s">
        <v>12</v>
      </c>
      <c r="G54" s="13">
        <v>8</v>
      </c>
      <c r="H54" s="16">
        <v>48</v>
      </c>
    </row>
    <row r="55" spans="1:8">
      <c r="A55" s="12">
        <v>19</v>
      </c>
      <c r="B55" s="12" t="s">
        <v>33</v>
      </c>
      <c r="C55" s="12" t="s">
        <v>27</v>
      </c>
      <c r="D55" s="12"/>
      <c r="E55" s="17">
        <f>DATE(1994,4,6)</f>
        <v>34430</v>
      </c>
      <c r="F55" s="11" t="s">
        <v>12</v>
      </c>
      <c r="G55" s="12">
        <v>11</v>
      </c>
      <c r="H55" s="12">
        <v>48</v>
      </c>
    </row>
    <row r="56" spans="1:8">
      <c r="A56" s="12"/>
      <c r="B56" s="12"/>
      <c r="C56" s="12"/>
      <c r="D56" s="12"/>
      <c r="E56" s="17">
        <f>DATE(1994,4,7)</f>
        <v>34431</v>
      </c>
      <c r="F56" s="11" t="s">
        <v>12</v>
      </c>
      <c r="G56" s="12">
        <v>1</v>
      </c>
      <c r="H56" s="12">
        <v>48</v>
      </c>
    </row>
    <row r="57" spans="1:8" s="16" customFormat="1">
      <c r="A57" s="13">
        <v>20</v>
      </c>
      <c r="B57" s="13" t="s">
        <v>33</v>
      </c>
      <c r="C57" s="13" t="s">
        <v>27</v>
      </c>
      <c r="D57" s="13"/>
      <c r="E57" s="14">
        <f>DATE(1994,11,7)</f>
        <v>34645</v>
      </c>
      <c r="F57" s="15" t="s">
        <v>12</v>
      </c>
      <c r="G57" s="13">
        <v>9</v>
      </c>
      <c r="H57" s="16">
        <v>48</v>
      </c>
    </row>
    <row r="58" spans="1:8" s="16" customFormat="1">
      <c r="A58" s="13"/>
      <c r="B58" s="13"/>
      <c r="C58" s="13"/>
      <c r="D58" s="13"/>
      <c r="E58" s="14">
        <f>DATE(1994,11,8)</f>
        <v>34646</v>
      </c>
      <c r="F58" s="15" t="s">
        <v>12</v>
      </c>
      <c r="G58" s="13">
        <v>9</v>
      </c>
      <c r="H58" s="16">
        <v>48</v>
      </c>
    </row>
    <row r="59" spans="1:8" s="16" customFormat="1">
      <c r="A59" s="13"/>
      <c r="B59" s="13"/>
      <c r="C59" s="13"/>
      <c r="D59" s="13"/>
      <c r="E59" s="14">
        <f>DATE(1994,11,10)</f>
        <v>34648</v>
      </c>
      <c r="F59" s="15" t="s">
        <v>12</v>
      </c>
      <c r="G59" s="13">
        <v>11</v>
      </c>
      <c r="H59" s="16">
        <v>48</v>
      </c>
    </row>
    <row r="60" spans="1:8" s="16" customFormat="1">
      <c r="A60" s="13"/>
      <c r="B60" s="13"/>
      <c r="C60" s="13"/>
      <c r="D60" s="13"/>
      <c r="E60" s="14">
        <f>DATE(1994,11,11)</f>
        <v>34649</v>
      </c>
      <c r="F60" s="15" t="s">
        <v>12</v>
      </c>
      <c r="G60" s="13">
        <v>12</v>
      </c>
      <c r="H60" s="16">
        <v>48</v>
      </c>
    </row>
    <row r="61" spans="1:8" s="16" customFormat="1">
      <c r="A61" s="13"/>
      <c r="B61" s="13"/>
      <c r="C61" s="13"/>
      <c r="D61" s="13"/>
      <c r="E61" s="14">
        <f>DATE(1994,11,12)</f>
        <v>34650</v>
      </c>
      <c r="F61" s="15" t="s">
        <v>12</v>
      </c>
      <c r="G61" s="13">
        <v>5</v>
      </c>
      <c r="H61" s="16">
        <v>48</v>
      </c>
    </row>
    <row r="62" spans="1:8">
      <c r="A62" s="9">
        <v>21</v>
      </c>
      <c r="B62" s="9" t="s">
        <v>34</v>
      </c>
      <c r="E62" s="18" t="s">
        <v>35</v>
      </c>
      <c r="F62" s="11" t="s">
        <v>36</v>
      </c>
      <c r="G62" s="9">
        <v>4</v>
      </c>
      <c r="H62" s="12">
        <v>48</v>
      </c>
    </row>
    <row r="63" spans="1:8">
      <c r="E63" s="18"/>
      <c r="G63" s="9">
        <f>SUM(G3:G62)</f>
        <v>575</v>
      </c>
    </row>
    <row r="64" spans="1:8">
      <c r="E64" s="19"/>
      <c r="F64" s="7" t="s">
        <v>37</v>
      </c>
      <c r="G64" s="5"/>
    </row>
    <row r="65" spans="1:8">
      <c r="A65" s="9">
        <v>22</v>
      </c>
      <c r="B65" s="9" t="s">
        <v>38</v>
      </c>
      <c r="E65" s="10" t="s">
        <v>39</v>
      </c>
      <c r="F65" s="11">
        <v>2</v>
      </c>
      <c r="G65" s="9" t="s">
        <v>40</v>
      </c>
      <c r="H65" s="12">
        <v>48</v>
      </c>
    </row>
    <row r="66" spans="1:8">
      <c r="E66" s="10" t="s">
        <v>41</v>
      </c>
      <c r="F66" s="11">
        <v>2</v>
      </c>
      <c r="G66" s="9" t="s">
        <v>40</v>
      </c>
      <c r="H66" s="12">
        <v>48</v>
      </c>
    </row>
    <row r="67" spans="1:8">
      <c r="E67" s="10" t="s">
        <v>42</v>
      </c>
      <c r="F67" s="11">
        <v>1</v>
      </c>
      <c r="G67" s="9" t="s">
        <v>40</v>
      </c>
      <c r="H67" s="12">
        <v>48</v>
      </c>
    </row>
    <row r="68" spans="1:8">
      <c r="E68" s="10" t="s">
        <v>43</v>
      </c>
      <c r="F68" s="11">
        <v>2</v>
      </c>
      <c r="G68" s="9" t="s">
        <v>40</v>
      </c>
      <c r="H68" s="12">
        <v>48</v>
      </c>
    </row>
    <row r="69" spans="1:8">
      <c r="E69" s="10" t="s">
        <v>44</v>
      </c>
      <c r="F69" s="11">
        <v>4</v>
      </c>
      <c r="G69" s="9" t="s">
        <v>40</v>
      </c>
      <c r="H69" s="12">
        <v>48</v>
      </c>
    </row>
    <row r="70" spans="1:8">
      <c r="E70" s="10" t="s">
        <v>45</v>
      </c>
      <c r="F70" s="11">
        <v>4</v>
      </c>
      <c r="G70" s="9" t="s">
        <v>40</v>
      </c>
      <c r="H70" s="12">
        <v>48</v>
      </c>
    </row>
    <row r="71" spans="1:8">
      <c r="E71" s="10" t="s">
        <v>46</v>
      </c>
      <c r="F71" s="11">
        <v>4</v>
      </c>
      <c r="G71" s="9" t="s">
        <v>40</v>
      </c>
      <c r="H71" s="12">
        <v>48</v>
      </c>
    </row>
    <row r="72" spans="1:8">
      <c r="E72" s="10" t="s">
        <v>47</v>
      </c>
      <c r="F72" s="11">
        <v>5</v>
      </c>
      <c r="G72" s="9" t="s">
        <v>40</v>
      </c>
      <c r="H72" s="12">
        <v>48</v>
      </c>
    </row>
    <row r="73" spans="1:8">
      <c r="E73" s="10" t="s">
        <v>48</v>
      </c>
      <c r="F73" s="11">
        <v>3</v>
      </c>
      <c r="G73" s="9" t="s">
        <v>40</v>
      </c>
      <c r="H73" s="12">
        <v>48</v>
      </c>
    </row>
    <row r="74" spans="1:8">
      <c r="F74" s="11">
        <f>SUM(F65:F73)</f>
        <v>27</v>
      </c>
    </row>
  </sheetData>
  <sheetProtection algorithmName="SHA-512" hashValue="RkZWZte6M2sHvo2O2H0FvjU/MMbwWtuHKofAWxLFGl+ujjkKyowUSd2fIg/XIZenVSsPwmATwVZKfw4VUfv4hg==" saltValue="PYJk/zhkOpsm5RTql+Ts5g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2024-10-04T13:39:19Z</dcterms:created>
  <dcterms:modified xsi:type="dcterms:W3CDTF">2024-10-04T13:39:59Z</dcterms:modified>
  <cp:category/>
  <cp:contentStatus/>
</cp:coreProperties>
</file>