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976C535C-170E-42BD-8F6D-AA56374BFFF8}"/>
  <bookViews>
    <workbookView xWindow="240" yWindow="105" windowWidth="14805" windowHeight="8010" xr2:uid="{00000000-000D-0000-FFFF-FFFF00000000}"/>
  </bookViews>
  <sheets>
    <sheet name="20. FITZGERAL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2" l="1"/>
  <c r="E90" i="2"/>
  <c r="E89" i="2"/>
  <c r="E88" i="2"/>
  <c r="E87" i="2"/>
  <c r="E86" i="2"/>
  <c r="E85" i="2"/>
  <c r="E84" i="2"/>
  <c r="E83" i="2"/>
  <c r="E82" i="2"/>
  <c r="E81" i="2"/>
  <c r="E80" i="2"/>
  <c r="E79" i="2"/>
  <c r="E77" i="2"/>
  <c r="E76" i="2"/>
  <c r="E75" i="2"/>
  <c r="E74" i="2"/>
  <c r="E73" i="2"/>
  <c r="E72" i="2"/>
  <c r="E71" i="2"/>
  <c r="E70" i="2"/>
  <c r="E69" i="2"/>
  <c r="E68" i="2"/>
  <c r="E66" i="2"/>
  <c r="E65" i="2"/>
  <c r="E64" i="2"/>
  <c r="E62" i="2"/>
  <c r="E61" i="2"/>
  <c r="E60" i="2"/>
  <c r="E59" i="2"/>
  <c r="E58" i="2"/>
  <c r="E57" i="2"/>
  <c r="E56" i="2"/>
  <c r="E55" i="2"/>
  <c r="E53" i="2"/>
  <c r="E52" i="2"/>
  <c r="E50" i="2"/>
  <c r="E49" i="2"/>
  <c r="E48" i="2"/>
  <c r="E47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4" i="2"/>
  <c r="E3" i="2"/>
</calcChain>
</file>

<file path=xl/sharedStrings.xml><?xml version="1.0" encoding="utf-8"?>
<sst xmlns="http://schemas.openxmlformats.org/spreadsheetml/2006/main" count="151" uniqueCount="34">
  <si>
    <t>SHIPS - 20. FITZGERALD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</si>
  <si>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</si>
  <si>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</si>
  <si>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</si>
  <si>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</si>
  <si>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</si>
  <si>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</si>
  <si>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</si>
  <si>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</si>
  <si>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2002</t>
    <phoneticPr fontId="2"/>
  </si>
  <si>
    <t>OPNAVINST 5750.12H</t>
    <phoneticPr fontId="2"/>
  </si>
  <si>
    <t>USS FITZGERALD (DDG 62)</t>
  </si>
  <si>
    <t>Letter</t>
    <phoneticPr fontId="2"/>
  </si>
  <si>
    <t>COMMAND HISTORY FOR 2004</t>
    <phoneticPr fontId="2"/>
  </si>
  <si>
    <t>OPNAVINST 5750.12H</t>
  </si>
  <si>
    <t>USS FITZGERALD (DDG 62)</t>
    <phoneticPr fontId="2"/>
  </si>
  <si>
    <t>SHIP’S DECK LOG - TITLE PAGE</t>
    <phoneticPr fontId="2"/>
  </si>
  <si>
    <t>October, 2004</t>
    <phoneticPr fontId="2"/>
  </si>
  <si>
    <t>SHIP’S DECK LOG SHEET</t>
  </si>
  <si>
    <t>OPNAV 3100/99</t>
  </si>
  <si>
    <t>SHIP'S DECK LOG - TITLE PAGE</t>
    <phoneticPr fontId="2"/>
  </si>
  <si>
    <t>OPNAV 3100/98</t>
  </si>
  <si>
    <t>June, 2005</t>
    <phoneticPr fontId="2"/>
  </si>
  <si>
    <t>SHIP'S DECK LOG SHEET</t>
    <phoneticPr fontId="2"/>
  </si>
  <si>
    <t>SHIP'S DECK LOG - TITLE PAGE</t>
  </si>
  <si>
    <t>July, 2005</t>
    <phoneticPr fontId="2"/>
  </si>
  <si>
    <t>SHIP'S DECK LOG SHEET</t>
  </si>
  <si>
    <t>August, 2005</t>
    <phoneticPr fontId="2"/>
  </si>
  <si>
    <t>October, 2005</t>
    <phoneticPr fontId="2"/>
  </si>
  <si>
    <t>June, 2006</t>
    <phoneticPr fontId="2"/>
  </si>
  <si>
    <t>July, 2006</t>
    <phoneticPr fontId="2"/>
  </si>
  <si>
    <t>RECORDS OF SHIP LOCATING (2004)</t>
  </si>
  <si>
    <t>B5</t>
    <phoneticPr fontId="2"/>
  </si>
  <si>
    <t>RECORDS OF SHIP LOCATING (2005-6)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</si>
</sst>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2" borderId="0" xfId="1" applyNumberFormat="1" applyFont="1" applyAlignment="1">
      <alignment vertical="center"/>
    </xf>
    <xf numFmtId="0" fontId="4" fillId="2" borderId="0" xfId="1" applyFont="1" applyAlignment="1">
      <alignment horizontal="right" vertical="center"/>
    </xf>
    <xf numFmtId="176" fontId="4" fillId="0" borderId="0" xfId="0" applyNumberFormat="1" applyFont="1" applyAlignment="1">
      <alignment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46D12-A12B-46A4-A6FE-F7F1FF479878}">
  <dimension ref="A1:H93"/>
  <sheetViews>
    <sheetView tabSelected="1" workbookViewId="0"/>
  </sheetViews>
  <sheetFormatPr defaultColWidth="13" defaultRowHeight="12"/>
  <cols>
    <col min="1" max="1" width="3.625" style="8" customWidth="1"/>
    <col min="2" max="2" width="51.875" style="8" customWidth="1"/>
    <col min="3" max="3" width="18.625" style="8" customWidth="1"/>
    <col min="4" max="4" width="22.375" style="8" customWidth="1"/>
    <col min="5" max="5" width="15.75" style="9" customWidth="1"/>
    <col min="6" max="6" width="9.5" style="10" customWidth="1"/>
    <col min="7" max="7" width="4.25" style="8" customWidth="1"/>
    <col min="8" max="8" width="4.25" style="11" customWidth="1"/>
    <col min="9" max="16384" width="13" style="11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D3" s="8" t="s">
        <v>11</v>
      </c>
      <c r="E3" s="9">
        <f>DATE(2003,1,20)</f>
        <v>37641</v>
      </c>
      <c r="F3" s="10" t="s">
        <v>12</v>
      </c>
      <c r="G3" s="8">
        <v>4</v>
      </c>
      <c r="H3" s="11">
        <v>50</v>
      </c>
    </row>
    <row r="4" spans="1:8" s="15" customFormat="1">
      <c r="A4" s="12">
        <v>2</v>
      </c>
      <c r="B4" s="12" t="s">
        <v>13</v>
      </c>
      <c r="C4" s="12" t="s">
        <v>14</v>
      </c>
      <c r="D4" s="12" t="s">
        <v>15</v>
      </c>
      <c r="E4" s="13">
        <f>DATE(2005,4,21)</f>
        <v>38463</v>
      </c>
      <c r="F4" s="14" t="s">
        <v>12</v>
      </c>
      <c r="G4" s="12">
        <v>6</v>
      </c>
      <c r="H4" s="15">
        <v>50</v>
      </c>
    </row>
    <row r="5" spans="1:8">
      <c r="A5" s="11">
        <v>3</v>
      </c>
      <c r="B5" s="11" t="s">
        <v>16</v>
      </c>
      <c r="C5" s="11"/>
      <c r="D5" s="11"/>
      <c r="E5" s="16" t="s">
        <v>17</v>
      </c>
      <c r="F5" s="17" t="s">
        <v>12</v>
      </c>
      <c r="G5" s="11">
        <v>1</v>
      </c>
      <c r="H5" s="11">
        <v>50</v>
      </c>
    </row>
    <row r="6" spans="1:8" s="15" customFormat="1">
      <c r="A6" s="15">
        <v>4</v>
      </c>
      <c r="B6" s="15" t="s">
        <v>18</v>
      </c>
      <c r="C6" s="15" t="s">
        <v>19</v>
      </c>
      <c r="E6" s="18">
        <f>DATE(2004,11,22)</f>
        <v>38313</v>
      </c>
      <c r="F6" s="19" t="s">
        <v>12</v>
      </c>
      <c r="G6" s="15">
        <v>1</v>
      </c>
      <c r="H6" s="15">
        <v>50</v>
      </c>
    </row>
    <row r="7" spans="1:8" s="15" customFormat="1">
      <c r="E7" s="18">
        <f>DATE(2004,11,29)</f>
        <v>38320</v>
      </c>
      <c r="F7" s="19" t="s">
        <v>12</v>
      </c>
      <c r="G7" s="15">
        <v>4</v>
      </c>
      <c r="H7" s="15">
        <v>50</v>
      </c>
    </row>
    <row r="8" spans="1:8">
      <c r="A8" s="11">
        <v>5</v>
      </c>
      <c r="B8" s="11" t="s">
        <v>18</v>
      </c>
      <c r="C8" s="11" t="s">
        <v>19</v>
      </c>
      <c r="D8" s="11"/>
      <c r="E8" s="20">
        <f>DATE(2004,12,1)</f>
        <v>38322</v>
      </c>
      <c r="F8" s="17" t="s">
        <v>12</v>
      </c>
      <c r="G8" s="11">
        <v>2</v>
      </c>
      <c r="H8" s="11">
        <v>50</v>
      </c>
    </row>
    <row r="9" spans="1:8">
      <c r="A9" s="11"/>
      <c r="B9" s="11"/>
      <c r="C9" s="11"/>
      <c r="D9" s="11"/>
      <c r="E9" s="20">
        <f>DATE(2004,12,2)</f>
        <v>38323</v>
      </c>
      <c r="F9" s="17" t="s">
        <v>12</v>
      </c>
      <c r="G9" s="11">
        <v>1</v>
      </c>
      <c r="H9" s="11">
        <v>50</v>
      </c>
    </row>
    <row r="10" spans="1:8">
      <c r="A10" s="11"/>
      <c r="B10" s="11"/>
      <c r="C10" s="11"/>
      <c r="D10" s="11"/>
      <c r="E10" s="20">
        <f>DATE(2004,12,4)</f>
        <v>38325</v>
      </c>
      <c r="F10" s="17" t="s">
        <v>12</v>
      </c>
      <c r="G10" s="11">
        <v>4</v>
      </c>
      <c r="H10" s="11">
        <v>50</v>
      </c>
    </row>
    <row r="11" spans="1:8">
      <c r="A11" s="11"/>
      <c r="B11" s="11"/>
      <c r="C11" s="11"/>
      <c r="D11" s="11"/>
      <c r="E11" s="20">
        <f>DATE(2004,12,5)</f>
        <v>38326</v>
      </c>
      <c r="F11" s="17" t="s">
        <v>12</v>
      </c>
      <c r="G11" s="11">
        <v>1</v>
      </c>
      <c r="H11" s="11">
        <v>50</v>
      </c>
    </row>
    <row r="12" spans="1:8">
      <c r="A12" s="11"/>
      <c r="B12" s="11"/>
      <c r="C12" s="11"/>
      <c r="D12" s="11"/>
      <c r="E12" s="20">
        <f>DATE(2004,12,6)</f>
        <v>38327</v>
      </c>
      <c r="F12" s="17" t="s">
        <v>12</v>
      </c>
      <c r="G12" s="11">
        <v>1</v>
      </c>
      <c r="H12" s="11">
        <v>50</v>
      </c>
    </row>
    <row r="13" spans="1:8">
      <c r="A13" s="11"/>
      <c r="B13" s="11"/>
      <c r="C13" s="11"/>
      <c r="D13" s="11"/>
      <c r="E13" s="20">
        <f>DATE(2004,12,7)</f>
        <v>38328</v>
      </c>
      <c r="F13" s="17" t="s">
        <v>12</v>
      </c>
      <c r="G13" s="11">
        <v>1</v>
      </c>
      <c r="H13" s="11">
        <v>50</v>
      </c>
    </row>
    <row r="14" spans="1:8">
      <c r="A14" s="11"/>
      <c r="B14" s="11"/>
      <c r="C14" s="11"/>
      <c r="D14" s="11"/>
      <c r="E14" s="20">
        <f>DATE(2004,12,8)</f>
        <v>38329</v>
      </c>
      <c r="F14" s="17" t="s">
        <v>12</v>
      </c>
      <c r="G14" s="11">
        <v>1</v>
      </c>
      <c r="H14" s="11">
        <v>50</v>
      </c>
    </row>
    <row r="15" spans="1:8">
      <c r="A15" s="11"/>
      <c r="B15" s="11"/>
      <c r="C15" s="11"/>
      <c r="D15" s="11"/>
      <c r="E15" s="20">
        <f>DATE(2004,12,9)</f>
        <v>38330</v>
      </c>
      <c r="F15" s="17" t="s">
        <v>12</v>
      </c>
      <c r="G15" s="11">
        <v>6</v>
      </c>
      <c r="H15" s="11">
        <v>50</v>
      </c>
    </row>
    <row r="16" spans="1:8">
      <c r="A16" s="11"/>
      <c r="B16" s="11"/>
      <c r="C16" s="11"/>
      <c r="D16" s="11"/>
      <c r="E16" s="20">
        <f>DATE(2004,12,15)</f>
        <v>38336</v>
      </c>
      <c r="F16" s="17" t="s">
        <v>12</v>
      </c>
      <c r="G16" s="11">
        <v>1</v>
      </c>
      <c r="H16" s="11">
        <v>50</v>
      </c>
    </row>
    <row r="17" spans="1:8">
      <c r="A17" s="11"/>
      <c r="B17" s="11"/>
      <c r="C17" s="11"/>
      <c r="D17" s="11"/>
      <c r="E17" s="20">
        <f>DATE(2004,12,17)</f>
        <v>38338</v>
      </c>
      <c r="F17" s="17" t="s">
        <v>12</v>
      </c>
      <c r="G17" s="11">
        <v>1</v>
      </c>
      <c r="H17" s="11">
        <v>50</v>
      </c>
    </row>
    <row r="18" spans="1:8">
      <c r="A18" s="11"/>
      <c r="B18" s="11"/>
      <c r="C18" s="11"/>
      <c r="D18" s="11"/>
      <c r="E18" s="20">
        <f>DATE(2004,12,18)</f>
        <v>38339</v>
      </c>
      <c r="F18" s="17" t="s">
        <v>12</v>
      </c>
      <c r="G18" s="11">
        <v>1</v>
      </c>
      <c r="H18" s="11">
        <v>50</v>
      </c>
    </row>
    <row r="19" spans="1:8" s="15" customFormat="1">
      <c r="A19" s="12">
        <v>6</v>
      </c>
      <c r="B19" s="12" t="s">
        <v>18</v>
      </c>
      <c r="C19" s="12" t="s">
        <v>19</v>
      </c>
      <c r="D19" s="12"/>
      <c r="E19" s="13">
        <f>DATE(2005,2,8)</f>
        <v>38391</v>
      </c>
      <c r="F19" s="14" t="s">
        <v>12</v>
      </c>
      <c r="G19" s="12">
        <v>1</v>
      </c>
      <c r="H19" s="15">
        <v>50</v>
      </c>
    </row>
    <row r="20" spans="1:8" s="15" customFormat="1">
      <c r="A20" s="12"/>
      <c r="B20" s="12"/>
      <c r="C20" s="12"/>
      <c r="D20" s="12"/>
      <c r="E20" s="13">
        <f>DATE(2005,2,15)</f>
        <v>38398</v>
      </c>
      <c r="F20" s="14" t="s">
        <v>12</v>
      </c>
      <c r="G20" s="12">
        <v>1</v>
      </c>
      <c r="H20" s="15">
        <v>50</v>
      </c>
    </row>
    <row r="21" spans="1:8" s="15" customFormat="1">
      <c r="A21" s="12"/>
      <c r="B21" s="12"/>
      <c r="C21" s="12"/>
      <c r="D21" s="12"/>
      <c r="E21" s="13">
        <f>DATE(2005,2,16)</f>
        <v>38399</v>
      </c>
      <c r="F21" s="14" t="s">
        <v>12</v>
      </c>
      <c r="G21" s="12">
        <v>1</v>
      </c>
      <c r="H21" s="15">
        <v>50</v>
      </c>
    </row>
    <row r="22" spans="1:8" s="15" customFormat="1">
      <c r="A22" s="12"/>
      <c r="B22" s="12"/>
      <c r="C22" s="12"/>
      <c r="D22" s="12"/>
      <c r="E22" s="13">
        <f>DATE(2005,2,18)</f>
        <v>38401</v>
      </c>
      <c r="F22" s="14" t="s">
        <v>12</v>
      </c>
      <c r="G22" s="12">
        <v>1</v>
      </c>
      <c r="H22" s="15">
        <v>50</v>
      </c>
    </row>
    <row r="23" spans="1:8" s="15" customFormat="1">
      <c r="A23" s="12"/>
      <c r="B23" s="12"/>
      <c r="C23" s="12"/>
      <c r="D23" s="12"/>
      <c r="E23" s="13">
        <f>DATE(2005,2,19)</f>
        <v>38402</v>
      </c>
      <c r="F23" s="14" t="s">
        <v>12</v>
      </c>
      <c r="G23" s="12">
        <v>1</v>
      </c>
      <c r="H23" s="15">
        <v>50</v>
      </c>
    </row>
    <row r="24" spans="1:8" s="15" customFormat="1">
      <c r="A24" s="12"/>
      <c r="B24" s="12"/>
      <c r="C24" s="12"/>
      <c r="D24" s="12"/>
      <c r="E24" s="13">
        <f>DATE(2005,2,20)</f>
        <v>38403</v>
      </c>
      <c r="F24" s="14" t="s">
        <v>12</v>
      </c>
      <c r="G24" s="12">
        <v>1</v>
      </c>
      <c r="H24" s="15">
        <v>50</v>
      </c>
    </row>
    <row r="25" spans="1:8">
      <c r="A25" s="11">
        <v>7</v>
      </c>
      <c r="B25" s="11" t="s">
        <v>18</v>
      </c>
      <c r="C25" s="11" t="s">
        <v>19</v>
      </c>
      <c r="D25" s="11"/>
      <c r="E25" s="20">
        <f>DATE(2005,3,1)</f>
        <v>38412</v>
      </c>
      <c r="F25" s="17" t="s">
        <v>12</v>
      </c>
      <c r="G25" s="11">
        <v>1</v>
      </c>
      <c r="H25" s="11">
        <v>50</v>
      </c>
    </row>
    <row r="26" spans="1:8">
      <c r="A26" s="11"/>
      <c r="B26" s="11"/>
      <c r="C26" s="11"/>
      <c r="D26" s="11"/>
      <c r="E26" s="20">
        <f>DATE(2005,3,3)</f>
        <v>38414</v>
      </c>
      <c r="F26" s="17" t="s">
        <v>12</v>
      </c>
      <c r="G26" s="11">
        <v>3</v>
      </c>
      <c r="H26" s="11">
        <v>50</v>
      </c>
    </row>
    <row r="27" spans="1:8">
      <c r="A27" s="11"/>
      <c r="B27" s="11"/>
      <c r="C27" s="11"/>
      <c r="D27" s="11"/>
      <c r="E27" s="20">
        <f>DATE(2005,3,10)</f>
        <v>38421</v>
      </c>
      <c r="F27" s="17" t="s">
        <v>12</v>
      </c>
      <c r="G27" s="11">
        <v>1</v>
      </c>
      <c r="H27" s="11">
        <v>50</v>
      </c>
    </row>
    <row r="28" spans="1:8">
      <c r="A28" s="11"/>
      <c r="B28" s="11"/>
      <c r="C28" s="11"/>
      <c r="D28" s="11"/>
      <c r="E28" s="20">
        <f>DATE(2005,3,11)</f>
        <v>38422</v>
      </c>
      <c r="F28" s="17" t="s">
        <v>12</v>
      </c>
      <c r="G28" s="11">
        <v>1</v>
      </c>
      <c r="H28" s="11">
        <v>50</v>
      </c>
    </row>
    <row r="29" spans="1:8">
      <c r="A29" s="11"/>
      <c r="B29" s="11"/>
      <c r="C29" s="11"/>
      <c r="D29" s="11"/>
      <c r="E29" s="20">
        <f>DATE(2005,3,12)</f>
        <v>38423</v>
      </c>
      <c r="F29" s="17" t="s">
        <v>12</v>
      </c>
      <c r="G29" s="11">
        <v>3</v>
      </c>
      <c r="H29" s="11">
        <v>50</v>
      </c>
    </row>
    <row r="30" spans="1:8">
      <c r="A30" s="11"/>
      <c r="B30" s="11"/>
      <c r="C30" s="11"/>
      <c r="D30" s="11"/>
      <c r="E30" s="20">
        <f>DATE(2005,3,13)</f>
        <v>38424</v>
      </c>
      <c r="F30" s="17" t="s">
        <v>12</v>
      </c>
      <c r="G30" s="11">
        <v>1</v>
      </c>
      <c r="H30" s="11">
        <v>50</v>
      </c>
    </row>
    <row r="31" spans="1:8">
      <c r="A31" s="11"/>
      <c r="B31" s="11"/>
      <c r="C31" s="11"/>
      <c r="D31" s="11"/>
      <c r="E31" s="20">
        <f>DATE(2005,3,15)</f>
        <v>38426</v>
      </c>
      <c r="F31" s="17" t="s">
        <v>12</v>
      </c>
      <c r="G31" s="11">
        <v>1</v>
      </c>
      <c r="H31" s="11">
        <v>50</v>
      </c>
    </row>
    <row r="32" spans="1:8">
      <c r="A32" s="11"/>
      <c r="B32" s="11"/>
      <c r="C32" s="11"/>
      <c r="D32" s="11"/>
      <c r="E32" s="20">
        <f>DATE(2005,3,19)</f>
        <v>38430</v>
      </c>
      <c r="F32" s="17" t="s">
        <v>12</v>
      </c>
      <c r="G32" s="11">
        <v>1</v>
      </c>
      <c r="H32" s="11">
        <v>50</v>
      </c>
    </row>
    <row r="33" spans="1:8">
      <c r="A33" s="11"/>
      <c r="B33" s="11"/>
      <c r="C33" s="11"/>
      <c r="D33" s="11"/>
      <c r="E33" s="20">
        <f>DATE(2005,3,21)</f>
        <v>38432</v>
      </c>
      <c r="F33" s="17" t="s">
        <v>12</v>
      </c>
      <c r="G33" s="11">
        <v>1</v>
      </c>
      <c r="H33" s="11">
        <v>50</v>
      </c>
    </row>
    <row r="34" spans="1:8">
      <c r="A34" s="11"/>
      <c r="B34" s="11"/>
      <c r="C34" s="11"/>
      <c r="D34" s="11"/>
      <c r="E34" s="20">
        <f>DATE(2005,3,22)</f>
        <v>38433</v>
      </c>
      <c r="F34" s="17" t="s">
        <v>12</v>
      </c>
      <c r="G34" s="11">
        <v>1</v>
      </c>
      <c r="H34" s="11">
        <v>50</v>
      </c>
    </row>
    <row r="35" spans="1:8">
      <c r="A35" s="11"/>
      <c r="B35" s="11"/>
      <c r="C35" s="11"/>
      <c r="D35" s="11"/>
      <c r="E35" s="20">
        <f>DATE(2005,3,25)</f>
        <v>38436</v>
      </c>
      <c r="F35" s="17" t="s">
        <v>12</v>
      </c>
      <c r="G35" s="11">
        <v>1</v>
      </c>
      <c r="H35" s="11">
        <v>50</v>
      </c>
    </row>
    <row r="36" spans="1:8">
      <c r="A36" s="11"/>
      <c r="B36" s="11"/>
      <c r="C36" s="11"/>
      <c r="D36" s="11"/>
      <c r="E36" s="20">
        <f>DATE(2005,3,27)</f>
        <v>38438</v>
      </c>
      <c r="F36" s="17" t="s">
        <v>12</v>
      </c>
      <c r="G36" s="11">
        <v>1</v>
      </c>
      <c r="H36" s="11">
        <v>50</v>
      </c>
    </row>
    <row r="37" spans="1:8">
      <c r="A37" s="11"/>
      <c r="B37" s="11"/>
      <c r="C37" s="11"/>
      <c r="D37" s="11"/>
      <c r="E37" s="20">
        <f>DATE(2005,3,30)</f>
        <v>38441</v>
      </c>
      <c r="F37" s="17" t="s">
        <v>12</v>
      </c>
      <c r="G37" s="11">
        <v>1</v>
      </c>
      <c r="H37" s="11">
        <v>50</v>
      </c>
    </row>
    <row r="38" spans="1:8" s="15" customFormat="1">
      <c r="A38" s="12">
        <v>8</v>
      </c>
      <c r="B38" s="12" t="s">
        <v>18</v>
      </c>
      <c r="C38" s="12" t="s">
        <v>19</v>
      </c>
      <c r="D38" s="12"/>
      <c r="E38" s="13">
        <f>DATE(2005,5,4)</f>
        <v>38476</v>
      </c>
      <c r="F38" s="14" t="s">
        <v>12</v>
      </c>
      <c r="G38" s="12">
        <v>4</v>
      </c>
      <c r="H38" s="15">
        <v>50</v>
      </c>
    </row>
    <row r="39" spans="1:8" s="15" customFormat="1">
      <c r="A39" s="12"/>
      <c r="B39" s="12"/>
      <c r="C39" s="12"/>
      <c r="D39" s="12"/>
      <c r="E39" s="13">
        <f>DATE(2005,5,11)</f>
        <v>38483</v>
      </c>
      <c r="F39" s="14" t="s">
        <v>12</v>
      </c>
      <c r="G39" s="12">
        <v>1</v>
      </c>
      <c r="H39" s="15">
        <v>50</v>
      </c>
    </row>
    <row r="40" spans="1:8" s="15" customFormat="1">
      <c r="A40" s="12"/>
      <c r="B40" s="12"/>
      <c r="C40" s="12"/>
      <c r="D40" s="12"/>
      <c r="E40" s="13">
        <f>DATE(2005,5,12)</f>
        <v>38484</v>
      </c>
      <c r="F40" s="14" t="s">
        <v>12</v>
      </c>
      <c r="G40" s="12">
        <v>1</v>
      </c>
      <c r="H40" s="15">
        <v>50</v>
      </c>
    </row>
    <row r="41" spans="1:8" s="15" customFormat="1">
      <c r="A41" s="12"/>
      <c r="B41" s="12"/>
      <c r="C41" s="12"/>
      <c r="D41" s="12"/>
      <c r="E41" s="13">
        <f>DATE(2005,5,24)</f>
        <v>38496</v>
      </c>
      <c r="F41" s="14" t="s">
        <v>12</v>
      </c>
      <c r="G41" s="12">
        <v>1</v>
      </c>
      <c r="H41" s="15">
        <v>50</v>
      </c>
    </row>
    <row r="42" spans="1:8" s="15" customFormat="1">
      <c r="A42" s="12"/>
      <c r="B42" s="12"/>
      <c r="C42" s="12"/>
      <c r="D42" s="12"/>
      <c r="E42" s="13">
        <f>DATE(2005,5,26)</f>
        <v>38498</v>
      </c>
      <c r="F42" s="14" t="s">
        <v>12</v>
      </c>
      <c r="G42" s="12">
        <v>1</v>
      </c>
      <c r="H42" s="15">
        <v>50</v>
      </c>
    </row>
    <row r="43" spans="1:8" s="15" customFormat="1">
      <c r="A43" s="12"/>
      <c r="B43" s="12"/>
      <c r="C43" s="12"/>
      <c r="D43" s="12"/>
      <c r="E43" s="13">
        <f>DATE(2005,5,28)</f>
        <v>38500</v>
      </c>
      <c r="F43" s="14" t="s">
        <v>12</v>
      </c>
      <c r="G43" s="12">
        <v>1</v>
      </c>
      <c r="H43" s="15">
        <v>50</v>
      </c>
    </row>
    <row r="44" spans="1:8" s="15" customFormat="1">
      <c r="A44" s="12"/>
      <c r="B44" s="12"/>
      <c r="C44" s="12"/>
      <c r="D44" s="12"/>
      <c r="E44" s="13">
        <f>DATE(2005,5,30)</f>
        <v>38502</v>
      </c>
      <c r="F44" s="14" t="s">
        <v>12</v>
      </c>
      <c r="G44" s="12">
        <v>3</v>
      </c>
      <c r="H44" s="15">
        <v>50</v>
      </c>
    </row>
    <row r="45" spans="1:8" s="15" customFormat="1">
      <c r="A45" s="12"/>
      <c r="B45" s="12"/>
      <c r="C45" s="12"/>
      <c r="D45" s="12"/>
      <c r="E45" s="13">
        <f>DATE(2005,5,31)</f>
        <v>38503</v>
      </c>
      <c r="F45" s="14" t="s">
        <v>12</v>
      </c>
      <c r="G45" s="12">
        <v>1</v>
      </c>
      <c r="H45" s="15">
        <v>50</v>
      </c>
    </row>
    <row r="46" spans="1:8">
      <c r="A46" s="11">
        <v>9</v>
      </c>
      <c r="B46" s="11" t="s">
        <v>20</v>
      </c>
      <c r="C46" s="11" t="s">
        <v>21</v>
      </c>
      <c r="D46" s="11"/>
      <c r="E46" s="16" t="s">
        <v>22</v>
      </c>
      <c r="F46" s="17" t="s">
        <v>12</v>
      </c>
      <c r="G46" s="11">
        <v>1</v>
      </c>
      <c r="H46" s="11">
        <v>50</v>
      </c>
    </row>
    <row r="47" spans="1:8">
      <c r="A47" s="11"/>
      <c r="B47" s="11" t="s">
        <v>23</v>
      </c>
      <c r="C47" s="11" t="s">
        <v>19</v>
      </c>
      <c r="D47" s="11"/>
      <c r="E47" s="20">
        <f>DATE(2005,6,1)</f>
        <v>38504</v>
      </c>
      <c r="F47" s="17" t="s">
        <v>12</v>
      </c>
      <c r="G47" s="11">
        <v>1</v>
      </c>
      <c r="H47" s="11">
        <v>50</v>
      </c>
    </row>
    <row r="48" spans="1:8">
      <c r="A48" s="11"/>
      <c r="B48" s="11"/>
      <c r="C48" s="11"/>
      <c r="D48" s="11"/>
      <c r="E48" s="20">
        <f>DATE(2005,6,4)</f>
        <v>38507</v>
      </c>
      <c r="F48" s="17" t="s">
        <v>12</v>
      </c>
      <c r="G48" s="11">
        <v>1</v>
      </c>
      <c r="H48" s="11">
        <v>50</v>
      </c>
    </row>
    <row r="49" spans="1:8">
      <c r="A49" s="11"/>
      <c r="B49" s="11"/>
      <c r="C49" s="11"/>
      <c r="D49" s="11"/>
      <c r="E49" s="20">
        <f>DATE(2005,6,6)</f>
        <v>38509</v>
      </c>
      <c r="F49" s="17" t="s">
        <v>12</v>
      </c>
      <c r="G49" s="11">
        <v>1</v>
      </c>
      <c r="H49" s="11">
        <v>50</v>
      </c>
    </row>
    <row r="50" spans="1:8">
      <c r="A50" s="11"/>
      <c r="B50" s="11"/>
      <c r="C50" s="11"/>
      <c r="D50" s="11"/>
      <c r="E50" s="20">
        <f>DATE(2005,6,16)</f>
        <v>38519</v>
      </c>
      <c r="F50" s="17" t="s">
        <v>12</v>
      </c>
      <c r="G50" s="11">
        <v>1</v>
      </c>
      <c r="H50" s="11">
        <v>50</v>
      </c>
    </row>
    <row r="51" spans="1:8" s="15" customFormat="1">
      <c r="A51" s="12">
        <v>10</v>
      </c>
      <c r="B51" s="12" t="s">
        <v>24</v>
      </c>
      <c r="C51" s="12" t="s">
        <v>21</v>
      </c>
      <c r="D51" s="12"/>
      <c r="E51" s="13" t="s">
        <v>25</v>
      </c>
      <c r="F51" s="14" t="s">
        <v>12</v>
      </c>
      <c r="G51" s="12">
        <v>1</v>
      </c>
      <c r="H51" s="15">
        <v>50</v>
      </c>
    </row>
    <row r="52" spans="1:8" s="15" customFormat="1">
      <c r="A52" s="12"/>
      <c r="B52" s="12" t="s">
        <v>26</v>
      </c>
      <c r="C52" s="12" t="s">
        <v>19</v>
      </c>
      <c r="D52" s="12"/>
      <c r="E52" s="13">
        <f>DATE(2005,7,1)</f>
        <v>38534</v>
      </c>
      <c r="F52" s="14" t="s">
        <v>12</v>
      </c>
      <c r="G52" s="12">
        <v>1</v>
      </c>
      <c r="H52" s="15">
        <v>50</v>
      </c>
    </row>
    <row r="53" spans="1:8" s="15" customFormat="1">
      <c r="A53" s="12"/>
      <c r="B53" s="12"/>
      <c r="C53" s="12"/>
      <c r="D53" s="12"/>
      <c r="E53" s="13">
        <f>DATE(2005,7,26)</f>
        <v>38559</v>
      </c>
      <c r="F53" s="14" t="s">
        <v>12</v>
      </c>
      <c r="G53" s="12">
        <v>1</v>
      </c>
      <c r="H53" s="15">
        <v>50</v>
      </c>
    </row>
    <row r="54" spans="1:8">
      <c r="A54" s="11">
        <v>11</v>
      </c>
      <c r="B54" s="11" t="s">
        <v>24</v>
      </c>
      <c r="C54" s="11" t="s">
        <v>21</v>
      </c>
      <c r="D54" s="11"/>
      <c r="E54" s="16" t="s">
        <v>27</v>
      </c>
      <c r="F54" s="17" t="s">
        <v>12</v>
      </c>
      <c r="G54" s="11">
        <v>1</v>
      </c>
      <c r="H54" s="11">
        <v>50</v>
      </c>
    </row>
    <row r="55" spans="1:8">
      <c r="A55" s="11"/>
      <c r="B55" s="11" t="s">
        <v>26</v>
      </c>
      <c r="C55" s="11" t="s">
        <v>19</v>
      </c>
      <c r="D55" s="11"/>
      <c r="E55" s="20">
        <f>DATE(2005,8,1)</f>
        <v>38565</v>
      </c>
      <c r="F55" s="17" t="s">
        <v>12</v>
      </c>
      <c r="G55" s="11">
        <v>1</v>
      </c>
      <c r="H55" s="11">
        <v>50</v>
      </c>
    </row>
    <row r="56" spans="1:8">
      <c r="A56" s="11"/>
      <c r="B56" s="11"/>
      <c r="C56" s="11"/>
      <c r="D56" s="11"/>
      <c r="E56" s="20">
        <f>DATE(2005,8,3)</f>
        <v>38567</v>
      </c>
      <c r="F56" s="17" t="s">
        <v>12</v>
      </c>
      <c r="G56" s="11">
        <v>1</v>
      </c>
      <c r="H56" s="11">
        <v>50</v>
      </c>
    </row>
    <row r="57" spans="1:8" s="15" customFormat="1">
      <c r="A57" s="12">
        <v>12</v>
      </c>
      <c r="B57" s="12" t="s">
        <v>26</v>
      </c>
      <c r="C57" s="12" t="s">
        <v>19</v>
      </c>
      <c r="D57" s="12"/>
      <c r="E57" s="13">
        <f>DATE(2005,9,2)</f>
        <v>38597</v>
      </c>
      <c r="F57" s="14" t="s">
        <v>12</v>
      </c>
      <c r="G57" s="12">
        <v>1</v>
      </c>
      <c r="H57" s="15">
        <v>50</v>
      </c>
    </row>
    <row r="58" spans="1:8" s="15" customFormat="1">
      <c r="A58" s="12"/>
      <c r="B58" s="12"/>
      <c r="C58" s="12"/>
      <c r="D58" s="12"/>
      <c r="E58" s="13">
        <f>DATE(2005,9,4)</f>
        <v>38599</v>
      </c>
      <c r="F58" s="14" t="s">
        <v>12</v>
      </c>
      <c r="G58" s="12">
        <v>1</v>
      </c>
      <c r="H58" s="15">
        <v>50</v>
      </c>
    </row>
    <row r="59" spans="1:8" s="15" customFormat="1">
      <c r="A59" s="12"/>
      <c r="B59" s="12"/>
      <c r="C59" s="12"/>
      <c r="D59" s="12"/>
      <c r="E59" s="13">
        <f>DATE(2005,9,9)</f>
        <v>38604</v>
      </c>
      <c r="F59" s="14" t="s">
        <v>12</v>
      </c>
      <c r="G59" s="12">
        <v>1</v>
      </c>
      <c r="H59" s="15">
        <v>50</v>
      </c>
    </row>
    <row r="60" spans="1:8" s="15" customFormat="1">
      <c r="A60" s="12"/>
      <c r="B60" s="12"/>
      <c r="C60" s="12"/>
      <c r="D60" s="12"/>
      <c r="E60" s="13">
        <f>DATE(2005,9,10)</f>
        <v>38605</v>
      </c>
      <c r="F60" s="14" t="s">
        <v>12</v>
      </c>
      <c r="G60" s="12">
        <v>1</v>
      </c>
      <c r="H60" s="15">
        <v>50</v>
      </c>
    </row>
    <row r="61" spans="1:8" s="15" customFormat="1">
      <c r="A61" s="12"/>
      <c r="B61" s="12"/>
      <c r="C61" s="12"/>
      <c r="D61" s="12"/>
      <c r="E61" s="13">
        <f>DATE(2005,9,21)</f>
        <v>38616</v>
      </c>
      <c r="F61" s="14" t="s">
        <v>12</v>
      </c>
      <c r="G61" s="12">
        <v>1</v>
      </c>
      <c r="H61" s="15">
        <v>50</v>
      </c>
    </row>
    <row r="62" spans="1:8" s="15" customFormat="1">
      <c r="A62" s="12"/>
      <c r="B62" s="12"/>
      <c r="C62" s="12"/>
      <c r="D62" s="12"/>
      <c r="E62" s="13">
        <f>DATE(2005,9,30)</f>
        <v>38625</v>
      </c>
      <c r="F62" s="14" t="s">
        <v>12</v>
      </c>
      <c r="G62" s="12">
        <v>1</v>
      </c>
      <c r="H62" s="15">
        <v>50</v>
      </c>
    </row>
    <row r="63" spans="1:8">
      <c r="A63" s="11">
        <v>13</v>
      </c>
      <c r="B63" s="11" t="s">
        <v>20</v>
      </c>
      <c r="C63" s="11" t="s">
        <v>21</v>
      </c>
      <c r="D63" s="11"/>
      <c r="E63" s="16" t="s">
        <v>28</v>
      </c>
      <c r="F63" s="17" t="s">
        <v>12</v>
      </c>
      <c r="G63" s="11">
        <v>1</v>
      </c>
      <c r="H63" s="11">
        <v>50</v>
      </c>
    </row>
    <row r="64" spans="1:8">
      <c r="A64" s="11"/>
      <c r="B64" s="11" t="s">
        <v>26</v>
      </c>
      <c r="C64" s="11" t="s">
        <v>19</v>
      </c>
      <c r="D64" s="11"/>
      <c r="E64" s="20">
        <f>DATE(2005,10,1)</f>
        <v>38626</v>
      </c>
      <c r="F64" s="17" t="s">
        <v>12</v>
      </c>
      <c r="G64" s="11">
        <v>1</v>
      </c>
      <c r="H64" s="11">
        <v>50</v>
      </c>
    </row>
    <row r="65" spans="1:8">
      <c r="A65" s="11"/>
      <c r="B65" s="11"/>
      <c r="C65" s="11"/>
      <c r="D65" s="11"/>
      <c r="E65" s="20">
        <f>DATE(2005,10,13)</f>
        <v>38638</v>
      </c>
      <c r="F65" s="17" t="s">
        <v>12</v>
      </c>
      <c r="G65" s="11">
        <v>1</v>
      </c>
      <c r="H65" s="11">
        <v>50</v>
      </c>
    </row>
    <row r="66" spans="1:8">
      <c r="A66" s="11"/>
      <c r="B66" s="11"/>
      <c r="C66" s="11"/>
      <c r="D66" s="11"/>
      <c r="E66" s="20">
        <f>DATE(2005,10,28)</f>
        <v>38653</v>
      </c>
      <c r="F66" s="17" t="s">
        <v>12</v>
      </c>
      <c r="G66" s="11">
        <v>1</v>
      </c>
      <c r="H66" s="11">
        <v>50</v>
      </c>
    </row>
    <row r="67" spans="1:8" s="15" customFormat="1">
      <c r="A67" s="12">
        <v>14</v>
      </c>
      <c r="B67" s="12" t="s">
        <v>24</v>
      </c>
      <c r="C67" s="12" t="s">
        <v>21</v>
      </c>
      <c r="D67" s="12"/>
      <c r="E67" s="13" t="s">
        <v>29</v>
      </c>
      <c r="F67" s="14" t="s">
        <v>12</v>
      </c>
      <c r="G67" s="12">
        <v>1</v>
      </c>
      <c r="H67" s="15">
        <v>50</v>
      </c>
    </row>
    <row r="68" spans="1:8" s="15" customFormat="1">
      <c r="A68" s="12"/>
      <c r="B68" s="12" t="s">
        <v>26</v>
      </c>
      <c r="C68" s="12" t="s">
        <v>19</v>
      </c>
      <c r="D68" s="12"/>
      <c r="E68" s="13">
        <f>DATE(2006,6,1)</f>
        <v>38869</v>
      </c>
      <c r="F68" s="14" t="s">
        <v>12</v>
      </c>
      <c r="G68" s="12">
        <v>1</v>
      </c>
      <c r="H68" s="15">
        <v>50</v>
      </c>
    </row>
    <row r="69" spans="1:8" s="15" customFormat="1">
      <c r="A69" s="12"/>
      <c r="B69" s="12"/>
      <c r="C69" s="12"/>
      <c r="D69" s="12"/>
      <c r="E69" s="13">
        <f>DATE(2006,6,10)</f>
        <v>38878</v>
      </c>
      <c r="F69" s="14" t="s">
        <v>12</v>
      </c>
      <c r="G69" s="12">
        <v>1</v>
      </c>
      <c r="H69" s="15">
        <v>50</v>
      </c>
    </row>
    <row r="70" spans="1:8" s="15" customFormat="1">
      <c r="A70" s="12"/>
      <c r="B70" s="12"/>
      <c r="C70" s="12"/>
      <c r="D70" s="12"/>
      <c r="E70" s="13">
        <f>DATE(2006,6,11)</f>
        <v>38879</v>
      </c>
      <c r="F70" s="14" t="s">
        <v>12</v>
      </c>
      <c r="G70" s="12">
        <v>1</v>
      </c>
      <c r="H70" s="15">
        <v>50</v>
      </c>
    </row>
    <row r="71" spans="1:8" s="15" customFormat="1">
      <c r="A71" s="12"/>
      <c r="B71" s="12"/>
      <c r="C71" s="12"/>
      <c r="D71" s="12"/>
      <c r="E71" s="13">
        <f>DATE(2006,6,14)</f>
        <v>38882</v>
      </c>
      <c r="F71" s="14" t="s">
        <v>12</v>
      </c>
      <c r="G71" s="12">
        <v>1</v>
      </c>
      <c r="H71" s="15">
        <v>50</v>
      </c>
    </row>
    <row r="72" spans="1:8" s="15" customFormat="1">
      <c r="A72" s="12"/>
      <c r="B72" s="12"/>
      <c r="C72" s="12"/>
      <c r="D72" s="12"/>
      <c r="E72" s="13">
        <f>DATE(2006,6,15)</f>
        <v>38883</v>
      </c>
      <c r="F72" s="14" t="s">
        <v>12</v>
      </c>
      <c r="G72" s="12">
        <v>1</v>
      </c>
      <c r="H72" s="15">
        <v>50</v>
      </c>
    </row>
    <row r="73" spans="1:8" s="15" customFormat="1">
      <c r="A73" s="12"/>
      <c r="B73" s="12"/>
      <c r="C73" s="12"/>
      <c r="D73" s="12"/>
      <c r="E73" s="13">
        <f>DATE(2006,6,16)</f>
        <v>38884</v>
      </c>
      <c r="F73" s="14" t="s">
        <v>12</v>
      </c>
      <c r="G73" s="12">
        <v>4</v>
      </c>
      <c r="H73" s="15">
        <v>50</v>
      </c>
    </row>
    <row r="74" spans="1:8" s="15" customFormat="1">
      <c r="A74" s="12"/>
      <c r="B74" s="12"/>
      <c r="C74" s="12"/>
      <c r="D74" s="12"/>
      <c r="E74" s="13">
        <f>DATE(2006,6,19)</f>
        <v>38887</v>
      </c>
      <c r="F74" s="14" t="s">
        <v>12</v>
      </c>
      <c r="G74" s="12">
        <v>1</v>
      </c>
      <c r="H74" s="15">
        <v>50</v>
      </c>
    </row>
    <row r="75" spans="1:8" s="15" customFormat="1">
      <c r="A75" s="12"/>
      <c r="B75" s="12"/>
      <c r="C75" s="12"/>
      <c r="D75" s="12"/>
      <c r="E75" s="13">
        <f>DATE(2006,6,20)</f>
        <v>38888</v>
      </c>
      <c r="F75" s="14" t="s">
        <v>12</v>
      </c>
      <c r="G75" s="12">
        <v>4</v>
      </c>
      <c r="H75" s="15">
        <v>50</v>
      </c>
    </row>
    <row r="76" spans="1:8" s="15" customFormat="1">
      <c r="A76" s="12"/>
      <c r="B76" s="12"/>
      <c r="C76" s="12"/>
      <c r="D76" s="12"/>
      <c r="E76" s="13">
        <f>DATE(2006,6,23)</f>
        <v>38891</v>
      </c>
      <c r="F76" s="14" t="s">
        <v>12</v>
      </c>
      <c r="G76" s="12">
        <v>4</v>
      </c>
      <c r="H76" s="15">
        <v>50</v>
      </c>
    </row>
    <row r="77" spans="1:8" s="15" customFormat="1">
      <c r="A77" s="12"/>
      <c r="B77" s="12"/>
      <c r="C77" s="12"/>
      <c r="D77" s="12"/>
      <c r="E77" s="13">
        <f>DATE(2006,6,27)</f>
        <v>38895</v>
      </c>
      <c r="F77" s="14" t="s">
        <v>12</v>
      </c>
      <c r="G77" s="12">
        <v>1</v>
      </c>
      <c r="H77" s="15">
        <v>50</v>
      </c>
    </row>
    <row r="78" spans="1:8">
      <c r="A78" s="11">
        <v>15</v>
      </c>
      <c r="B78" s="11" t="s">
        <v>24</v>
      </c>
      <c r="C78" s="11" t="s">
        <v>21</v>
      </c>
      <c r="D78" s="11"/>
      <c r="E78" s="16" t="s">
        <v>30</v>
      </c>
      <c r="F78" s="17" t="s">
        <v>12</v>
      </c>
      <c r="G78" s="11">
        <v>1</v>
      </c>
      <c r="H78" s="11">
        <v>50</v>
      </c>
    </row>
    <row r="79" spans="1:8">
      <c r="A79" s="11"/>
      <c r="B79" s="11" t="s">
        <v>26</v>
      </c>
      <c r="C79" s="11" t="s">
        <v>19</v>
      </c>
      <c r="D79" s="11"/>
      <c r="E79" s="20">
        <f>DATE(2006,7,1)</f>
        <v>38899</v>
      </c>
      <c r="F79" s="17" t="s">
        <v>12</v>
      </c>
      <c r="G79" s="11">
        <v>4</v>
      </c>
      <c r="H79" s="11">
        <v>50</v>
      </c>
    </row>
    <row r="80" spans="1:8">
      <c r="A80" s="11"/>
      <c r="B80" s="11"/>
      <c r="C80" s="11"/>
      <c r="D80" s="11"/>
      <c r="E80" s="20">
        <f>DATE(2006,7,2)</f>
        <v>38900</v>
      </c>
      <c r="F80" s="17" t="s">
        <v>12</v>
      </c>
      <c r="G80" s="11">
        <v>4</v>
      </c>
      <c r="H80" s="11">
        <v>50</v>
      </c>
    </row>
    <row r="81" spans="1:8">
      <c r="A81" s="11"/>
      <c r="B81" s="11"/>
      <c r="C81" s="11"/>
      <c r="D81" s="11"/>
      <c r="E81" s="20">
        <f>DATE(2006,7,3)</f>
        <v>38901</v>
      </c>
      <c r="F81" s="17" t="s">
        <v>12</v>
      </c>
      <c r="G81" s="11">
        <v>7</v>
      </c>
      <c r="H81" s="11">
        <v>50</v>
      </c>
    </row>
    <row r="82" spans="1:8">
      <c r="A82" s="11"/>
      <c r="B82" s="11"/>
      <c r="C82" s="11"/>
      <c r="D82" s="11"/>
      <c r="E82" s="20">
        <f>DATE(2006,7,4)</f>
        <v>38902</v>
      </c>
      <c r="F82" s="17" t="s">
        <v>12</v>
      </c>
      <c r="G82" s="11">
        <v>4</v>
      </c>
      <c r="H82" s="11">
        <v>50</v>
      </c>
    </row>
    <row r="83" spans="1:8">
      <c r="A83" s="11"/>
      <c r="B83" s="11"/>
      <c r="C83" s="11"/>
      <c r="D83" s="11"/>
      <c r="E83" s="20">
        <f>DATE(2006,7,5)</f>
        <v>38903</v>
      </c>
      <c r="F83" s="17" t="s">
        <v>12</v>
      </c>
      <c r="G83" s="11">
        <v>3</v>
      </c>
      <c r="H83" s="11">
        <v>50</v>
      </c>
    </row>
    <row r="84" spans="1:8">
      <c r="A84" s="11"/>
      <c r="B84" s="11"/>
      <c r="C84" s="11"/>
      <c r="D84" s="11"/>
      <c r="E84" s="20">
        <f>DATE(2006,7,6)</f>
        <v>38904</v>
      </c>
      <c r="F84" s="17" t="s">
        <v>12</v>
      </c>
      <c r="G84" s="11">
        <v>4</v>
      </c>
      <c r="H84" s="11">
        <v>50</v>
      </c>
    </row>
    <row r="85" spans="1:8">
      <c r="A85" s="11"/>
      <c r="B85" s="11"/>
      <c r="C85" s="11"/>
      <c r="D85" s="11"/>
      <c r="E85" s="20">
        <f>DATE(2006,7,7)</f>
        <v>38905</v>
      </c>
      <c r="F85" s="17" t="s">
        <v>12</v>
      </c>
      <c r="G85" s="11">
        <v>5</v>
      </c>
      <c r="H85" s="11">
        <v>50</v>
      </c>
    </row>
    <row r="86" spans="1:8">
      <c r="A86" s="11"/>
      <c r="B86" s="11"/>
      <c r="C86" s="11"/>
      <c r="D86" s="11"/>
      <c r="E86" s="20">
        <f>DATE(2006,7,12)</f>
        <v>38910</v>
      </c>
      <c r="F86" s="17" t="s">
        <v>12</v>
      </c>
      <c r="G86" s="11">
        <v>2</v>
      </c>
      <c r="H86" s="11">
        <v>50</v>
      </c>
    </row>
    <row r="87" spans="1:8">
      <c r="A87" s="11"/>
      <c r="B87" s="11"/>
      <c r="C87" s="11"/>
      <c r="D87" s="11"/>
      <c r="E87" s="20">
        <f>DATE(2006,7,17)</f>
        <v>38915</v>
      </c>
      <c r="F87" s="17" t="s">
        <v>12</v>
      </c>
      <c r="G87" s="11">
        <v>1</v>
      </c>
      <c r="H87" s="11">
        <v>50</v>
      </c>
    </row>
    <row r="88" spans="1:8">
      <c r="A88" s="11"/>
      <c r="B88" s="11"/>
      <c r="C88" s="11"/>
      <c r="D88" s="11"/>
      <c r="E88" s="20">
        <f>DATE(2006,7,18)</f>
        <v>38916</v>
      </c>
      <c r="F88" s="17" t="s">
        <v>12</v>
      </c>
      <c r="G88" s="11">
        <v>1</v>
      </c>
      <c r="H88" s="11">
        <v>50</v>
      </c>
    </row>
    <row r="89" spans="1:8">
      <c r="A89" s="11"/>
      <c r="B89" s="11"/>
      <c r="C89" s="11"/>
      <c r="D89" s="11"/>
      <c r="E89" s="20">
        <f>DATE(2006,7,21)</f>
        <v>38919</v>
      </c>
      <c r="F89" s="17" t="s">
        <v>12</v>
      </c>
      <c r="G89" s="11">
        <v>1</v>
      </c>
      <c r="H89" s="11">
        <v>50</v>
      </c>
    </row>
    <row r="90" spans="1:8">
      <c r="A90" s="11"/>
      <c r="B90" s="11"/>
      <c r="C90" s="11"/>
      <c r="D90" s="11"/>
      <c r="E90" s="20">
        <f>DATE(2006,7,27)</f>
        <v>38925</v>
      </c>
      <c r="F90" s="17" t="s">
        <v>12</v>
      </c>
      <c r="G90" s="11">
        <v>1</v>
      </c>
      <c r="H90" s="11">
        <v>50</v>
      </c>
    </row>
    <row r="91" spans="1:8" s="15" customFormat="1">
      <c r="A91" s="12">
        <v>16</v>
      </c>
      <c r="B91" s="12" t="s">
        <v>31</v>
      </c>
      <c r="C91" s="12"/>
      <c r="D91" s="12"/>
      <c r="E91" s="13"/>
      <c r="F91" s="14" t="s">
        <v>32</v>
      </c>
      <c r="G91" s="12">
        <v>16</v>
      </c>
      <c r="H91" s="15">
        <v>50</v>
      </c>
    </row>
    <row r="92" spans="1:8">
      <c r="A92" s="11">
        <v>17</v>
      </c>
      <c r="B92" s="11" t="s">
        <v>33</v>
      </c>
      <c r="C92" s="11"/>
      <c r="D92" s="11"/>
      <c r="E92" s="20"/>
      <c r="F92" s="17" t="s">
        <v>32</v>
      </c>
      <c r="G92" s="11">
        <v>8</v>
      </c>
      <c r="H92" s="11">
        <v>50</v>
      </c>
    </row>
    <row r="93" spans="1:8">
      <c r="G93" s="8">
        <f>SUM(G3:G92)</f>
        <v>175</v>
      </c>
    </row>
  </sheetData>
  <sheetProtection algorithmName="SHA-512" hashValue="xlaLRlFYHSfxhyrxEp8ZMiGggtSIFuMbp1q/GnoNOmdwIXZXFyers6bp+16zYsjKvDwfakHKtgTo8jqffQLSFA==" saltValue="f0WyqGIu2goKhYQixJAlSg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2024-10-04T13:40:02Z</dcterms:created>
  <dcterms:modified xsi:type="dcterms:W3CDTF">2024-10-04T13:40:46Z</dcterms:modified>
  <cp:category/>
  <cp:contentStatus/>
</cp:coreProperties>
</file>