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9DCB14F-90F1-4CFC-8360-317E5FD6A196}"/>
  <bookViews>
    <workbookView xWindow="240" yWindow="105" windowWidth="14805" windowHeight="8010" xr2:uid="{00000000-000D-0000-FFFF-FFFF00000000}"/>
  </bookViews>
  <sheets>
    <sheet name="28. INDEPENDEN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2" l="1"/>
  <c r="G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1" i="2"/>
  <c r="E60" i="2"/>
  <c r="E58" i="2"/>
  <c r="E57" i="2"/>
  <c r="E55" i="2"/>
  <c r="E54" i="2"/>
  <c r="E53" i="2"/>
  <c r="E52" i="2"/>
  <c r="E51" i="2"/>
  <c r="E50" i="2"/>
  <c r="E49" i="2"/>
  <c r="E48" i="2"/>
  <c r="E47" i="2"/>
  <c r="E46" i="2"/>
  <c r="E44" i="2"/>
  <c r="E43" i="2"/>
  <c r="E42" i="2"/>
  <c r="E41" i="2"/>
  <c r="E40" i="2"/>
  <c r="E39" i="2"/>
  <c r="E37" i="2"/>
  <c r="E36" i="2"/>
  <c r="E35" i="2"/>
  <c r="E34" i="2"/>
  <c r="E31" i="2"/>
  <c r="E29" i="2"/>
  <c r="E28" i="2"/>
  <c r="E26" i="2"/>
  <c r="E24" i="2"/>
  <c r="E13" i="2"/>
  <c r="E12" i="2"/>
  <c r="E11" i="2"/>
  <c r="E10" i="2"/>
  <c r="E9" i="2"/>
  <c r="E6" i="2"/>
  <c r="E4" i="2"/>
  <c r="E3" i="2"/>
</calcChain>
</file>

<file path=xl/sharedStrings.xml><?xml version="1.0" encoding="utf-8"?>
<sst xmlns="http://schemas.openxmlformats.org/spreadsheetml/2006/main" count="331" uniqueCount="92">
  <si>
    <t>SHIPS - 28. INDEPENDENCE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</si>
  <si>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</si>
  <si>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</si>
  <si>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</si>
  <si>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</si>
  <si>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</si>
  <si>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</si>
  <si>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</si>
  <si>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</si>
  <si>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1989</t>
    <phoneticPr fontId="2"/>
  </si>
  <si>
    <t>OPNAVINST 5750.12D</t>
    <phoneticPr fontId="2"/>
  </si>
  <si>
    <t>USS INDEPENDENCE CV-62</t>
    <phoneticPr fontId="2"/>
  </si>
  <si>
    <t>Letter</t>
    <phoneticPr fontId="2"/>
  </si>
  <si>
    <t>COMMAND HISTORY FOR 1990</t>
    <phoneticPr fontId="2"/>
  </si>
  <si>
    <t>COMMAND HISTORY FOR 1991</t>
    <phoneticPr fontId="2"/>
  </si>
  <si>
    <t>NO DATE</t>
    <phoneticPr fontId="2"/>
  </si>
  <si>
    <t>COMMAND HISTORY FOR 1992</t>
    <phoneticPr fontId="2"/>
  </si>
  <si>
    <t>COMMAND HISTORY FOR 1993</t>
    <phoneticPr fontId="2"/>
  </si>
  <si>
    <t>OPNAVINST 5750.12E</t>
    <phoneticPr fontId="2"/>
  </si>
  <si>
    <t>COMMAND HISTORY FOR 1994</t>
    <phoneticPr fontId="2"/>
  </si>
  <si>
    <t>COMMAND HISTORY FOR 1995</t>
    <phoneticPr fontId="2"/>
  </si>
  <si>
    <t>COMMAND HISTORY FOR 1996</t>
    <phoneticPr fontId="2"/>
  </si>
  <si>
    <t>OPNAVINST 5750.12E</t>
  </si>
  <si>
    <t>COMMAND HISTORY FOR 1997</t>
    <phoneticPr fontId="2"/>
  </si>
  <si>
    <t>INDEX OF EFFECTIVE USS INDEPENDENCE INSTRUCTIONS</t>
  </si>
  <si>
    <t>CV62NOTE 5215</t>
    <phoneticPr fontId="2"/>
  </si>
  <si>
    <t xml:space="preserve">SHIP’S ORGANIZATION AND REGULATION MANUAL </t>
  </si>
  <si>
    <t>CV62INST 3120.1A</t>
    <phoneticPr fontId="2"/>
  </si>
  <si>
    <t>WELCOME ABOARD (INDIFFERENT SHAPES)</t>
    <phoneticPr fontId="2"/>
  </si>
  <si>
    <t>A4</t>
    <phoneticPr fontId="2"/>
  </si>
  <si>
    <t>WELCOME ABOARD PAMPHLET</t>
    <phoneticPr fontId="2"/>
  </si>
  <si>
    <t>THE NAVY'S NEWEST CARRIER FIGHTER MAY LOOK FAMILIAR, BUT…</t>
    <phoneticPr fontId="2"/>
  </si>
  <si>
    <r>
      <t>INDEPENDENCE</t>
    </r>
    <r>
      <rPr>
        <sz val="9"/>
        <color theme="1"/>
        <rFont val="游ゴシック"/>
        <family val="2"/>
        <charset val="128"/>
      </rPr>
      <t>航跡の分析、記者会見資料と補助文書</t>
    </r>
    <rPh sb="12" eb="14">
      <t>コウセキ</t>
    </rPh>
    <rPh sb="15" eb="17">
      <t>ブンセキ</t>
    </rPh>
    <rPh sb="18" eb="22">
      <t>キシャカイケン</t>
    </rPh>
    <rPh sb="22" eb="24">
      <t>シリョウ</t>
    </rPh>
    <rPh sb="25" eb="29">
      <t>ホジョブンショ</t>
    </rPh>
    <phoneticPr fontId="2"/>
  </si>
  <si>
    <t>RECORDS OF SHIP LOCATING (1988)</t>
  </si>
  <si>
    <t>RECORDS OF SHIP LOCATING (1994)</t>
  </si>
  <si>
    <t>B5</t>
    <phoneticPr fontId="2"/>
  </si>
  <si>
    <t>RECORDS OF SHIP LOCATING (1996)</t>
  </si>
  <si>
    <t>USS INDEPENDENCE CV-62 "FREEDOM'S FLAGSHIP" WESTPAC 1990 "OPERATION DESERT SHIELD"</t>
    <phoneticPr fontId="2"/>
  </si>
  <si>
    <t>USS INDEPENDENCE CV-62 (1982)</t>
    <phoneticPr fontId="2"/>
  </si>
  <si>
    <t>NEW U.S. NUCLEAR AIRCRAFT CARRIER COMES TO JAPAN REPORT DESCRIBES USS INDEPENDENCE'S 20-YEAR NUCLEAR HISTORY</t>
    <phoneticPr fontId="2"/>
  </si>
  <si>
    <t>INDIAN OCEAN DEPLOYMENT (U) 19 NOV 80 - 10 JUN 81</t>
    <phoneticPr fontId="2"/>
  </si>
  <si>
    <t>COLLECTION BY JOSHUA HANDLER</t>
    <phoneticPr fontId="2"/>
  </si>
  <si>
    <t>SHIP’S DECK LOG - TITLE PAGE</t>
    <phoneticPr fontId="2"/>
  </si>
  <si>
    <t>OPNAV 3100/98</t>
  </si>
  <si>
    <t>January, 1988</t>
    <phoneticPr fontId="2"/>
  </si>
  <si>
    <t>SHIP’S DECK LOG SHEET</t>
    <phoneticPr fontId="2"/>
  </si>
  <si>
    <t>OPNAV 3100/99</t>
  </si>
  <si>
    <t>Feburary, 1988</t>
    <phoneticPr fontId="2"/>
  </si>
  <si>
    <t>SHIP’S DECK LOG SHEET</t>
  </si>
  <si>
    <t>March, 1988</t>
    <phoneticPr fontId="2"/>
  </si>
  <si>
    <t>April, 1988</t>
    <phoneticPr fontId="2"/>
  </si>
  <si>
    <t>May, 1988</t>
    <phoneticPr fontId="2"/>
  </si>
  <si>
    <t>June, 1988</t>
    <phoneticPr fontId="2"/>
  </si>
  <si>
    <t>July, 1988</t>
    <phoneticPr fontId="2"/>
  </si>
  <si>
    <t>August, 1988</t>
    <phoneticPr fontId="2"/>
  </si>
  <si>
    <t>OPNAV 3100/98</t>
    <phoneticPr fontId="2"/>
  </si>
  <si>
    <t>January, 1994</t>
    <phoneticPr fontId="2"/>
  </si>
  <si>
    <t>OPNAV 3100/99</t>
    <phoneticPr fontId="2"/>
  </si>
  <si>
    <t>March, 1996</t>
    <phoneticPr fontId="2"/>
  </si>
  <si>
    <t>Sheets</t>
    <phoneticPr fontId="2"/>
  </si>
  <si>
    <t>SHIP’S DECK LOG SHEET (MICROFICHE)</t>
    <phoneticPr fontId="2"/>
  </si>
  <si>
    <t>January, 1988</t>
  </si>
  <si>
    <t>EACH IN 1 ENVELOP</t>
  </si>
  <si>
    <t>Feburary, 1988</t>
  </si>
  <si>
    <t>March, 1988</t>
  </si>
  <si>
    <t>April, 1988</t>
  </si>
  <si>
    <t>May, 1988</t>
  </si>
  <si>
    <t>June, 1988</t>
  </si>
  <si>
    <t>July, 1988</t>
  </si>
  <si>
    <t>August, 1988</t>
  </si>
  <si>
    <t>September, 1988</t>
  </si>
  <si>
    <t>October, 1988</t>
  </si>
  <si>
    <t>November, 1988</t>
  </si>
  <si>
    <t>December, 1988</t>
  </si>
  <si>
    <t>January, 1989</t>
  </si>
  <si>
    <t>Feburary, 1989</t>
  </si>
  <si>
    <t>March, 1989</t>
  </si>
  <si>
    <t>April, 1989</t>
  </si>
  <si>
    <t>May, 1989</t>
  </si>
  <si>
    <t>SHIP'S DECK LOG SHEET (MICROFICHE)</t>
    <phoneticPr fontId="2"/>
  </si>
  <si>
    <t>January, 1992</t>
    <phoneticPr fontId="2"/>
  </si>
  <si>
    <t>Feburary, 1992</t>
    <phoneticPr fontId="2"/>
  </si>
  <si>
    <t>March, 1992</t>
    <phoneticPr fontId="2"/>
  </si>
  <si>
    <t>April, 1992</t>
    <phoneticPr fontId="2"/>
  </si>
  <si>
    <t>May, 1992</t>
    <phoneticPr fontId="2"/>
  </si>
  <si>
    <t>June, 1992</t>
    <phoneticPr fontId="2"/>
  </si>
  <si>
    <t>July, 1992</t>
    <phoneticPr fontId="2"/>
  </si>
  <si>
    <t>August, 1992</t>
    <phoneticPr fontId="2"/>
  </si>
  <si>
    <t>September, 1992</t>
    <phoneticPr fontId="2"/>
  </si>
  <si>
    <t>October, 1992</t>
    <phoneticPr fontId="2"/>
  </si>
  <si>
    <t>December, 1992</t>
    <phoneticPr fontId="2"/>
  </si>
  <si>
    <t>January, 1993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</si>
</sst>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9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2" borderId="0" applyFont="0" applyAlignment="0">
      <alignment vertical="center" wrapText="1"/>
    </xf>
    <xf numFmtId="0" fontId="6" fillId="0" borderId="0" applyFont="0" applyAlignment="0">
      <alignment vertical="center" wrapText="1"/>
    </xf>
  </cellStyleXfs>
  <cellXfs count="3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176" fontId="3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vertical="center"/>
    </xf>
    <xf numFmtId="0" fontId="4" fillId="2" borderId="0" xfId="2" applyFont="1" applyAlignment="1">
      <alignment vertical="center" wrapText="1"/>
    </xf>
    <xf numFmtId="176" fontId="4" fillId="2" borderId="0" xfId="2" applyNumberFormat="1" applyFont="1" applyAlignment="1">
      <alignment horizontal="right" vertical="center" wrapText="1"/>
    </xf>
    <xf numFmtId="0" fontId="4" fillId="2" borderId="0" xfId="2" applyFont="1" applyAlignment="1">
      <alignment horizontal="right" vertical="center" wrapText="1"/>
    </xf>
    <xf numFmtId="0" fontId="4" fillId="2" borderId="0" xfId="2" applyFont="1" applyAlignment="1">
      <alignment vertical="center"/>
    </xf>
    <xf numFmtId="0" fontId="4" fillId="0" borderId="0" xfId="3" applyFont="1" applyAlignment="1">
      <alignment vertical="center" wrapText="1"/>
    </xf>
    <xf numFmtId="176" fontId="4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4" fillId="0" borderId="0" xfId="3" applyFont="1" applyAlignment="1">
      <alignment vertical="center"/>
    </xf>
    <xf numFmtId="176" fontId="4" fillId="2" borderId="0" xfId="2" applyNumberFormat="1" applyFont="1" applyAlignment="1">
      <alignment horizontal="right" vertical="center"/>
    </xf>
    <xf numFmtId="0" fontId="4" fillId="2" borderId="0" xfId="2" applyFont="1" applyAlignment="1">
      <alignment horizontal="right" vertical="center"/>
    </xf>
    <xf numFmtId="176" fontId="4" fillId="2" borderId="0" xfId="2" applyNumberFormat="1" applyFont="1" applyAlignment="1">
      <alignment vertical="center"/>
    </xf>
    <xf numFmtId="176" fontId="4" fillId="0" borderId="0" xfId="3" applyNumberFormat="1" applyFont="1" applyAlignment="1">
      <alignment horizontal="right" vertical="center"/>
    </xf>
    <xf numFmtId="0" fontId="7" fillId="2" borderId="0" xfId="2" applyFont="1" applyAlignment="1">
      <alignment vertical="center" wrapText="1"/>
    </xf>
    <xf numFmtId="0" fontId="4" fillId="0" borderId="0" xfId="3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4">
    <cellStyle name="20% - アクセント 3" xfId="1" builtinId="38"/>
    <cellStyle name="スタイル 1" xfId="2" xr:uid="{570FADEE-C04D-4A61-B4B1-7B3D9CF89CF9}"/>
    <cellStyle name="スタイル 2" xfId="3" xr:uid="{20967468-17A5-4564-8B47-C6EAFA10DEB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8F91-D094-469A-917F-17B7F6582216}">
  <dimension ref="A1:H187"/>
  <sheetViews>
    <sheetView tabSelected="1" workbookViewId="0"/>
  </sheetViews>
  <sheetFormatPr defaultColWidth="13" defaultRowHeight="12"/>
  <cols>
    <col min="1" max="1" width="3.75" style="14" customWidth="1"/>
    <col min="2" max="2" width="52.375" style="14" customWidth="1"/>
    <col min="3" max="3" width="17.375" style="14" customWidth="1"/>
    <col min="4" max="4" width="23.375" style="14" customWidth="1"/>
    <col min="5" max="5" width="15.25" style="36" customWidth="1"/>
    <col min="6" max="6" width="8.5" style="38" customWidth="1"/>
    <col min="7" max="7" width="16.625" style="14" customWidth="1"/>
    <col min="8" max="8" width="4.375" style="13" customWidth="1"/>
    <col min="9" max="16384" width="13" style="13"/>
  </cols>
  <sheetData>
    <row r="1" spans="1:8" s="2" customFormat="1">
      <c r="A1" s="1" t="s">
        <v>0</v>
      </c>
      <c r="B1" s="1"/>
      <c r="C1" s="1"/>
      <c r="E1" s="3"/>
      <c r="F1" s="4"/>
    </row>
    <row r="2" spans="1:8" s="8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8" t="s">
        <v>8</v>
      </c>
    </row>
    <row r="3" spans="1:8" s="12" customFormat="1">
      <c r="A3" s="9">
        <v>1</v>
      </c>
      <c r="B3" s="9" t="s">
        <v>9</v>
      </c>
      <c r="C3" s="9" t="s">
        <v>10</v>
      </c>
      <c r="D3" s="9" t="s">
        <v>11</v>
      </c>
      <c r="E3" s="10">
        <f>DATE(1990,3,12)</f>
        <v>32944</v>
      </c>
      <c r="F3" s="11" t="s">
        <v>12</v>
      </c>
      <c r="G3" s="9">
        <v>10</v>
      </c>
      <c r="H3" s="12">
        <v>51</v>
      </c>
    </row>
    <row r="4" spans="1:8">
      <c r="A4" s="13">
        <v>2</v>
      </c>
      <c r="B4" s="14" t="s">
        <v>13</v>
      </c>
      <c r="C4" s="13" t="s">
        <v>10</v>
      </c>
      <c r="D4" s="13" t="s">
        <v>11</v>
      </c>
      <c r="E4" s="15">
        <f>DATE(1991,3,29)</f>
        <v>33326</v>
      </c>
      <c r="F4" s="16" t="s">
        <v>12</v>
      </c>
      <c r="G4" s="13">
        <v>11</v>
      </c>
      <c r="H4" s="13">
        <v>51</v>
      </c>
    </row>
    <row r="5" spans="1:8" s="12" customFormat="1">
      <c r="A5" s="9">
        <v>3</v>
      </c>
      <c r="B5" s="9" t="s">
        <v>14</v>
      </c>
      <c r="C5" s="9" t="s">
        <v>10</v>
      </c>
      <c r="D5" s="9" t="s">
        <v>11</v>
      </c>
      <c r="E5" s="10" t="s">
        <v>15</v>
      </c>
      <c r="F5" s="11" t="s">
        <v>12</v>
      </c>
      <c r="G5" s="9">
        <v>9</v>
      </c>
      <c r="H5" s="12">
        <v>51</v>
      </c>
    </row>
    <row r="6" spans="1:8">
      <c r="A6" s="13">
        <v>4</v>
      </c>
      <c r="B6" s="14" t="s">
        <v>16</v>
      </c>
      <c r="C6" s="13" t="s">
        <v>10</v>
      </c>
      <c r="D6" s="13" t="s">
        <v>11</v>
      </c>
      <c r="E6" s="15">
        <f>DATE(1993,5,6)</f>
        <v>34095</v>
      </c>
      <c r="F6" s="16" t="s">
        <v>12</v>
      </c>
      <c r="G6" s="13">
        <v>11</v>
      </c>
      <c r="H6" s="13">
        <v>51</v>
      </c>
    </row>
    <row r="7" spans="1:8" s="12" customFormat="1">
      <c r="A7" s="9">
        <v>5</v>
      </c>
      <c r="B7" s="9" t="s">
        <v>17</v>
      </c>
      <c r="C7" s="9" t="s">
        <v>18</v>
      </c>
      <c r="D7" s="9" t="s">
        <v>11</v>
      </c>
      <c r="E7" s="10" t="s">
        <v>15</v>
      </c>
      <c r="F7" s="11" t="s">
        <v>12</v>
      </c>
      <c r="G7" s="9">
        <v>12</v>
      </c>
      <c r="H7" s="12">
        <v>51</v>
      </c>
    </row>
    <row r="8" spans="1:8">
      <c r="A8" s="13">
        <v>6</v>
      </c>
      <c r="B8" s="14" t="s">
        <v>19</v>
      </c>
      <c r="C8" s="13" t="s">
        <v>18</v>
      </c>
      <c r="D8" s="13" t="s">
        <v>11</v>
      </c>
      <c r="E8" s="17" t="s">
        <v>15</v>
      </c>
      <c r="F8" s="16" t="s">
        <v>12</v>
      </c>
      <c r="G8" s="13">
        <v>19</v>
      </c>
      <c r="H8" s="13">
        <v>51</v>
      </c>
    </row>
    <row r="9" spans="1:8" s="12" customFormat="1">
      <c r="A9" s="9">
        <v>7</v>
      </c>
      <c r="B9" s="18" t="s">
        <v>20</v>
      </c>
      <c r="C9" s="9" t="s">
        <v>18</v>
      </c>
      <c r="D9" s="9" t="s">
        <v>11</v>
      </c>
      <c r="E9" s="10">
        <f>DATE(1996,4,10)</f>
        <v>35165</v>
      </c>
      <c r="F9" s="11" t="s">
        <v>12</v>
      </c>
      <c r="G9" s="9">
        <v>37</v>
      </c>
      <c r="H9" s="12">
        <v>51</v>
      </c>
    </row>
    <row r="10" spans="1:8">
      <c r="A10" s="13">
        <v>8</v>
      </c>
      <c r="B10" s="14" t="s">
        <v>21</v>
      </c>
      <c r="C10" s="13" t="s">
        <v>22</v>
      </c>
      <c r="D10" s="13" t="s">
        <v>11</v>
      </c>
      <c r="E10" s="15">
        <f>DATE(1997,2,24)</f>
        <v>35485</v>
      </c>
      <c r="F10" s="16" t="s">
        <v>12</v>
      </c>
      <c r="G10" s="13">
        <v>32</v>
      </c>
      <c r="H10" s="13">
        <v>51</v>
      </c>
    </row>
    <row r="11" spans="1:8" s="12" customFormat="1">
      <c r="A11" s="9">
        <v>9</v>
      </c>
      <c r="B11" s="9" t="s">
        <v>23</v>
      </c>
      <c r="C11" s="9" t="s">
        <v>22</v>
      </c>
      <c r="D11" s="9" t="s">
        <v>11</v>
      </c>
      <c r="E11" s="10">
        <f>DATE(1998,3,9)</f>
        <v>35863</v>
      </c>
      <c r="F11" s="11" t="s">
        <v>12</v>
      </c>
      <c r="G11" s="9">
        <v>29</v>
      </c>
      <c r="H11" s="12">
        <v>51</v>
      </c>
    </row>
    <row r="12" spans="1:8">
      <c r="A12" s="13">
        <v>10</v>
      </c>
      <c r="B12" s="14" t="s">
        <v>24</v>
      </c>
      <c r="C12" s="13" t="s">
        <v>25</v>
      </c>
      <c r="D12" s="13" t="s">
        <v>11</v>
      </c>
      <c r="E12" s="15">
        <f>DATE(1995,4,17)</f>
        <v>34806</v>
      </c>
      <c r="F12" s="16" t="s">
        <v>12</v>
      </c>
      <c r="G12" s="13">
        <v>16</v>
      </c>
      <c r="H12" s="13">
        <v>51</v>
      </c>
    </row>
    <row r="13" spans="1:8" s="12" customFormat="1">
      <c r="A13" s="9">
        <v>11</v>
      </c>
      <c r="B13" s="9" t="s">
        <v>26</v>
      </c>
      <c r="C13" s="9" t="s">
        <v>27</v>
      </c>
      <c r="D13" s="9" t="s">
        <v>11</v>
      </c>
      <c r="E13" s="10">
        <f>DATE(1991,2,8)</f>
        <v>33277</v>
      </c>
      <c r="F13" s="11" t="s">
        <v>12</v>
      </c>
      <c r="G13" s="9">
        <v>999</v>
      </c>
      <c r="H13" s="12">
        <v>51</v>
      </c>
    </row>
    <row r="14" spans="1:8">
      <c r="A14" s="13">
        <v>12</v>
      </c>
      <c r="B14" s="14" t="s">
        <v>28</v>
      </c>
      <c r="C14" s="13"/>
      <c r="D14" s="13"/>
      <c r="E14" s="15"/>
      <c r="F14" s="16" t="s">
        <v>12</v>
      </c>
      <c r="G14" s="13">
        <v>2</v>
      </c>
      <c r="H14" s="13">
        <v>51</v>
      </c>
    </row>
    <row r="15" spans="1:8">
      <c r="A15" s="13"/>
      <c r="C15" s="13"/>
      <c r="D15" s="13"/>
      <c r="E15" s="15"/>
      <c r="F15" s="16" t="s">
        <v>29</v>
      </c>
      <c r="G15" s="13">
        <v>2</v>
      </c>
      <c r="H15" s="13">
        <v>51</v>
      </c>
    </row>
    <row r="16" spans="1:8" s="12" customFormat="1">
      <c r="A16" s="9">
        <v>13</v>
      </c>
      <c r="B16" s="9" t="s">
        <v>30</v>
      </c>
      <c r="C16" s="9"/>
      <c r="D16" s="9"/>
      <c r="E16" s="10"/>
      <c r="F16" s="11" t="s">
        <v>29</v>
      </c>
      <c r="G16" s="9">
        <v>16</v>
      </c>
      <c r="H16" s="12">
        <v>51</v>
      </c>
    </row>
    <row r="17" spans="1:8">
      <c r="A17" s="13">
        <v>14</v>
      </c>
      <c r="B17" s="14" t="s">
        <v>31</v>
      </c>
      <c r="C17" s="13"/>
      <c r="D17" s="13"/>
      <c r="E17" s="15"/>
      <c r="F17" s="16" t="s">
        <v>12</v>
      </c>
      <c r="G17" s="13">
        <v>4</v>
      </c>
      <c r="H17" s="13">
        <v>51</v>
      </c>
    </row>
    <row r="18" spans="1:8" s="12" customFormat="1" ht="12.75">
      <c r="A18" s="12">
        <v>15</v>
      </c>
      <c r="B18" s="9" t="s">
        <v>32</v>
      </c>
      <c r="E18" s="19"/>
      <c r="F18" s="20" t="s">
        <v>29</v>
      </c>
      <c r="G18" s="12">
        <v>36</v>
      </c>
      <c r="H18" s="12">
        <v>51</v>
      </c>
    </row>
    <row r="19" spans="1:8">
      <c r="A19" s="13">
        <v>16</v>
      </c>
      <c r="B19" s="14" t="s">
        <v>33</v>
      </c>
      <c r="C19" s="13"/>
      <c r="D19" s="13"/>
      <c r="E19" s="17"/>
      <c r="F19" s="16" t="s">
        <v>29</v>
      </c>
      <c r="G19" s="13">
        <v>15</v>
      </c>
      <c r="H19" s="13">
        <v>51</v>
      </c>
    </row>
    <row r="20" spans="1:8" s="12" customFormat="1">
      <c r="A20" s="12">
        <v>17</v>
      </c>
      <c r="B20" s="9" t="s">
        <v>34</v>
      </c>
      <c r="E20" s="21"/>
      <c r="F20" s="20" t="s">
        <v>35</v>
      </c>
      <c r="G20" s="12">
        <v>7</v>
      </c>
      <c r="H20" s="12">
        <v>51</v>
      </c>
    </row>
    <row r="21" spans="1:8">
      <c r="A21" s="13">
        <v>18</v>
      </c>
      <c r="B21" s="14" t="s">
        <v>36</v>
      </c>
      <c r="C21" s="13"/>
      <c r="D21" s="13"/>
      <c r="E21" s="15"/>
      <c r="F21" s="16" t="s">
        <v>35</v>
      </c>
      <c r="G21" s="13">
        <v>8</v>
      </c>
      <c r="H21" s="13">
        <v>51</v>
      </c>
    </row>
    <row r="22" spans="1:8" s="12" customFormat="1" ht="22.5">
      <c r="A22" s="12">
        <v>19</v>
      </c>
      <c r="B22" s="9" t="s">
        <v>37</v>
      </c>
      <c r="E22" s="21"/>
      <c r="F22" s="20" t="s">
        <v>12</v>
      </c>
      <c r="G22" s="12">
        <v>5</v>
      </c>
      <c r="H22" s="12">
        <v>51</v>
      </c>
    </row>
    <row r="23" spans="1:8">
      <c r="A23" s="13">
        <v>20</v>
      </c>
      <c r="B23" s="14" t="s">
        <v>38</v>
      </c>
      <c r="C23" s="13"/>
      <c r="D23" s="13"/>
      <c r="E23" s="15"/>
      <c r="F23" s="16" t="s">
        <v>12</v>
      </c>
      <c r="G23" s="13">
        <v>10</v>
      </c>
      <c r="H23" s="13">
        <v>51</v>
      </c>
    </row>
    <row r="24" spans="1:8" s="12" customFormat="1" ht="22.5">
      <c r="A24" s="12">
        <v>21</v>
      </c>
      <c r="B24" s="9" t="s">
        <v>39</v>
      </c>
      <c r="E24" s="21">
        <f>DATE(1991,9,4)</f>
        <v>33485</v>
      </c>
      <c r="F24" s="20" t="s">
        <v>12</v>
      </c>
      <c r="G24" s="12">
        <v>13</v>
      </c>
      <c r="H24" s="12">
        <v>51</v>
      </c>
    </row>
    <row r="25" spans="1:8">
      <c r="A25" s="13">
        <v>22</v>
      </c>
      <c r="B25" s="14" t="s">
        <v>40</v>
      </c>
      <c r="C25" s="13"/>
      <c r="D25" s="13"/>
      <c r="E25" s="15"/>
      <c r="F25" s="16" t="s">
        <v>12</v>
      </c>
      <c r="G25" s="13">
        <v>3</v>
      </c>
      <c r="H25" s="13">
        <v>51</v>
      </c>
    </row>
    <row r="26" spans="1:8" s="25" customFormat="1">
      <c r="A26" s="22">
        <v>23</v>
      </c>
      <c r="B26" s="22" t="s">
        <v>41</v>
      </c>
      <c r="C26" s="22"/>
      <c r="D26" s="22"/>
      <c r="E26" s="23">
        <f>DATE(1991,9,4)</f>
        <v>33485</v>
      </c>
      <c r="F26" s="24" t="s">
        <v>12</v>
      </c>
      <c r="G26" s="22">
        <v>57</v>
      </c>
      <c r="H26" s="25">
        <v>51</v>
      </c>
    </row>
    <row r="27" spans="1:8" s="29" customFormat="1">
      <c r="A27" s="26">
        <v>24</v>
      </c>
      <c r="B27" s="26" t="s">
        <v>42</v>
      </c>
      <c r="C27" s="26" t="s">
        <v>43</v>
      </c>
      <c r="D27" s="26"/>
      <c r="E27" s="27" t="s">
        <v>44</v>
      </c>
      <c r="F27" s="28" t="s">
        <v>29</v>
      </c>
      <c r="G27" s="26">
        <v>1</v>
      </c>
      <c r="H27" s="29">
        <v>51</v>
      </c>
    </row>
    <row r="28" spans="1:8" s="29" customFormat="1">
      <c r="A28" s="26"/>
      <c r="B28" s="26" t="s">
        <v>45</v>
      </c>
      <c r="C28" s="26" t="s">
        <v>46</v>
      </c>
      <c r="D28" s="26"/>
      <c r="E28" s="27">
        <f>DATE(1988,1,1)</f>
        <v>32143</v>
      </c>
      <c r="F28" s="28" t="s">
        <v>29</v>
      </c>
      <c r="G28" s="26">
        <v>2</v>
      </c>
      <c r="H28" s="29">
        <v>51</v>
      </c>
    </row>
    <row r="29" spans="1:8" s="29" customFormat="1">
      <c r="A29" s="26"/>
      <c r="B29" s="26"/>
      <c r="C29" s="26"/>
      <c r="D29" s="26"/>
      <c r="E29" s="27">
        <f>DATE(1988,1,21)</f>
        <v>32163</v>
      </c>
      <c r="F29" s="28" t="s">
        <v>29</v>
      </c>
      <c r="G29" s="26">
        <v>2</v>
      </c>
      <c r="H29" s="29">
        <v>51</v>
      </c>
    </row>
    <row r="30" spans="1:8" s="25" customFormat="1">
      <c r="A30" s="22">
        <v>25</v>
      </c>
      <c r="B30" s="22" t="s">
        <v>42</v>
      </c>
      <c r="C30" s="22" t="s">
        <v>43</v>
      </c>
      <c r="D30" s="22"/>
      <c r="E30" s="23" t="s">
        <v>47</v>
      </c>
      <c r="F30" s="24" t="s">
        <v>29</v>
      </c>
      <c r="G30" s="22">
        <v>1</v>
      </c>
      <c r="H30" s="25">
        <v>51</v>
      </c>
    </row>
    <row r="31" spans="1:8" s="25" customFormat="1">
      <c r="A31" s="22"/>
      <c r="B31" s="22" t="s">
        <v>48</v>
      </c>
      <c r="C31" s="22" t="s">
        <v>46</v>
      </c>
      <c r="D31" s="22"/>
      <c r="E31" s="23">
        <f>DATE(1988,2,2)</f>
        <v>32175</v>
      </c>
      <c r="F31" s="24" t="s">
        <v>29</v>
      </c>
      <c r="G31" s="22">
        <v>1</v>
      </c>
      <c r="H31" s="25">
        <v>51</v>
      </c>
    </row>
    <row r="32" spans="1:8" s="29" customFormat="1">
      <c r="A32" s="26">
        <v>26</v>
      </c>
      <c r="B32" s="26" t="s">
        <v>42</v>
      </c>
      <c r="C32" s="26" t="s">
        <v>43</v>
      </c>
      <c r="D32" s="26"/>
      <c r="E32" s="27" t="s">
        <v>49</v>
      </c>
      <c r="F32" s="28" t="s">
        <v>29</v>
      </c>
      <c r="G32" s="26">
        <v>1</v>
      </c>
      <c r="H32" s="29">
        <v>51</v>
      </c>
    </row>
    <row r="33" spans="1:8" s="25" customFormat="1">
      <c r="A33" s="22">
        <v>27</v>
      </c>
      <c r="B33" s="22" t="s">
        <v>42</v>
      </c>
      <c r="C33" s="22" t="s">
        <v>43</v>
      </c>
      <c r="D33" s="22"/>
      <c r="E33" s="23" t="s">
        <v>50</v>
      </c>
      <c r="F33" s="24" t="s">
        <v>29</v>
      </c>
      <c r="G33" s="22">
        <v>1</v>
      </c>
      <c r="H33" s="25">
        <v>51</v>
      </c>
    </row>
    <row r="34" spans="1:8" s="25" customFormat="1">
      <c r="A34" s="22"/>
      <c r="B34" s="22" t="s">
        <v>48</v>
      </c>
      <c r="C34" s="22" t="s">
        <v>46</v>
      </c>
      <c r="D34" s="22"/>
      <c r="E34" s="23">
        <f>DATE(1988,4,9)</f>
        <v>32242</v>
      </c>
      <c r="F34" s="24" t="s">
        <v>29</v>
      </c>
      <c r="G34" s="22">
        <v>1</v>
      </c>
      <c r="H34" s="25">
        <v>51</v>
      </c>
    </row>
    <row r="35" spans="1:8" s="25" customFormat="1">
      <c r="A35" s="22"/>
      <c r="B35" s="22"/>
      <c r="C35" s="22"/>
      <c r="D35" s="22"/>
      <c r="E35" s="23">
        <f>DATE(1988,4,15)</f>
        <v>32248</v>
      </c>
      <c r="F35" s="24" t="s">
        <v>29</v>
      </c>
      <c r="G35" s="22">
        <v>2</v>
      </c>
      <c r="H35" s="25">
        <v>51</v>
      </c>
    </row>
    <row r="36" spans="1:8" s="25" customFormat="1">
      <c r="A36" s="22"/>
      <c r="B36" s="22"/>
      <c r="C36" s="22"/>
      <c r="D36" s="22"/>
      <c r="E36" s="23">
        <f>DATE(1988,4,16)</f>
        <v>32249</v>
      </c>
      <c r="F36" s="24" t="s">
        <v>29</v>
      </c>
      <c r="G36" s="22">
        <v>1</v>
      </c>
      <c r="H36" s="25">
        <v>51</v>
      </c>
    </row>
    <row r="37" spans="1:8" s="25" customFormat="1">
      <c r="A37" s="22"/>
      <c r="B37" s="22"/>
      <c r="C37" s="22"/>
      <c r="D37" s="22"/>
      <c r="E37" s="23">
        <f>DATE(1988,4,17)</f>
        <v>32250</v>
      </c>
      <c r="F37" s="24" t="s">
        <v>29</v>
      </c>
      <c r="G37" s="22">
        <v>3</v>
      </c>
      <c r="H37" s="25">
        <v>51</v>
      </c>
    </row>
    <row r="38" spans="1:8" s="29" customFormat="1">
      <c r="A38" s="26">
        <v>28</v>
      </c>
      <c r="B38" s="26" t="s">
        <v>42</v>
      </c>
      <c r="C38" s="26" t="s">
        <v>43</v>
      </c>
      <c r="D38" s="26"/>
      <c r="E38" s="27" t="s">
        <v>51</v>
      </c>
      <c r="F38" s="28" t="s">
        <v>29</v>
      </c>
      <c r="G38" s="26">
        <v>1</v>
      </c>
      <c r="H38" s="29">
        <v>51</v>
      </c>
    </row>
    <row r="39" spans="1:8" s="29" customFormat="1">
      <c r="A39" s="26"/>
      <c r="B39" s="26" t="s">
        <v>48</v>
      </c>
      <c r="C39" s="26" t="s">
        <v>46</v>
      </c>
      <c r="D39" s="26"/>
      <c r="E39" s="27">
        <f>DATE(1988,5,17)</f>
        <v>32280</v>
      </c>
      <c r="F39" s="28" t="s">
        <v>29</v>
      </c>
      <c r="G39" s="26">
        <v>7</v>
      </c>
      <c r="H39" s="29">
        <v>51</v>
      </c>
    </row>
    <row r="40" spans="1:8" s="29" customFormat="1">
      <c r="A40" s="26"/>
      <c r="B40" s="26"/>
      <c r="C40" s="26"/>
      <c r="D40" s="26"/>
      <c r="E40" s="27">
        <f>DATE(1988,5,20)</f>
        <v>32283</v>
      </c>
      <c r="F40" s="28" t="s">
        <v>29</v>
      </c>
      <c r="G40" s="26">
        <v>1</v>
      </c>
      <c r="H40" s="29">
        <v>51</v>
      </c>
    </row>
    <row r="41" spans="1:8" s="29" customFormat="1">
      <c r="A41" s="26"/>
      <c r="B41" s="26"/>
      <c r="C41" s="26"/>
      <c r="D41" s="26"/>
      <c r="E41" s="27">
        <f>DATE(1988,5,21)</f>
        <v>32284</v>
      </c>
      <c r="F41" s="28" t="s">
        <v>29</v>
      </c>
      <c r="G41" s="26">
        <v>1</v>
      </c>
      <c r="H41" s="29">
        <v>51</v>
      </c>
    </row>
    <row r="42" spans="1:8" s="29" customFormat="1">
      <c r="A42" s="26"/>
      <c r="B42" s="26"/>
      <c r="C42" s="26"/>
      <c r="D42" s="26"/>
      <c r="E42" s="27">
        <f>DATE(1988,5,22)</f>
        <v>32285</v>
      </c>
      <c r="F42" s="28" t="s">
        <v>29</v>
      </c>
      <c r="G42" s="26">
        <v>1</v>
      </c>
      <c r="H42" s="29">
        <v>51</v>
      </c>
    </row>
    <row r="43" spans="1:8" s="29" customFormat="1">
      <c r="A43" s="26"/>
      <c r="B43" s="26"/>
      <c r="C43" s="26"/>
      <c r="D43" s="26"/>
      <c r="E43" s="27">
        <f>DATE(1988,5,25)</f>
        <v>32288</v>
      </c>
      <c r="F43" s="28" t="s">
        <v>29</v>
      </c>
      <c r="G43" s="26">
        <v>1</v>
      </c>
      <c r="H43" s="29">
        <v>51</v>
      </c>
    </row>
    <row r="44" spans="1:8" s="29" customFormat="1">
      <c r="A44" s="26"/>
      <c r="B44" s="26"/>
      <c r="C44" s="26"/>
      <c r="D44" s="26"/>
      <c r="E44" s="27">
        <f>DATE(1988,5,26)</f>
        <v>32289</v>
      </c>
      <c r="F44" s="28" t="s">
        <v>29</v>
      </c>
      <c r="G44" s="26">
        <v>1</v>
      </c>
      <c r="H44" s="29">
        <v>51</v>
      </c>
    </row>
    <row r="45" spans="1:8" s="25" customFormat="1">
      <c r="A45" s="22">
        <v>29</v>
      </c>
      <c r="B45" s="22" t="s">
        <v>42</v>
      </c>
      <c r="C45" s="22" t="s">
        <v>43</v>
      </c>
      <c r="D45" s="22"/>
      <c r="E45" s="23" t="s">
        <v>52</v>
      </c>
      <c r="F45" s="24" t="s">
        <v>29</v>
      </c>
      <c r="G45" s="22">
        <v>1</v>
      </c>
      <c r="H45" s="25">
        <v>51</v>
      </c>
    </row>
    <row r="46" spans="1:8" s="25" customFormat="1">
      <c r="A46" s="22"/>
      <c r="B46" s="22" t="s">
        <v>48</v>
      </c>
      <c r="C46" s="22" t="s">
        <v>46</v>
      </c>
      <c r="D46" s="22"/>
      <c r="E46" s="23">
        <f>DATE(1988,6,14)</f>
        <v>32308</v>
      </c>
      <c r="F46" s="24" t="s">
        <v>29</v>
      </c>
      <c r="G46" s="22">
        <v>29</v>
      </c>
      <c r="H46" s="25">
        <v>51</v>
      </c>
    </row>
    <row r="47" spans="1:8" s="25" customFormat="1">
      <c r="A47" s="22"/>
      <c r="B47" s="22"/>
      <c r="C47" s="22"/>
      <c r="D47" s="22"/>
      <c r="E47" s="23">
        <f>DATE(1988,6,15)</f>
        <v>32309</v>
      </c>
      <c r="F47" s="24" t="s">
        <v>29</v>
      </c>
      <c r="G47" s="22">
        <v>9</v>
      </c>
      <c r="H47" s="25">
        <v>51</v>
      </c>
    </row>
    <row r="48" spans="1:8" s="25" customFormat="1">
      <c r="A48" s="22"/>
      <c r="B48" s="22"/>
      <c r="C48" s="22"/>
      <c r="D48" s="22"/>
      <c r="E48" s="23">
        <f>DATE(1988,6,16)</f>
        <v>32310</v>
      </c>
      <c r="F48" s="24" t="s">
        <v>29</v>
      </c>
      <c r="G48" s="22">
        <v>3</v>
      </c>
      <c r="H48" s="25">
        <v>51</v>
      </c>
    </row>
    <row r="49" spans="1:8" s="25" customFormat="1">
      <c r="A49" s="22"/>
      <c r="B49" s="22"/>
      <c r="C49" s="22"/>
      <c r="D49" s="22"/>
      <c r="E49" s="23">
        <f>DATE(1988,6,19)</f>
        <v>32313</v>
      </c>
      <c r="F49" s="24" t="s">
        <v>29</v>
      </c>
      <c r="G49" s="22">
        <v>10</v>
      </c>
      <c r="H49" s="25">
        <v>51</v>
      </c>
    </row>
    <row r="50" spans="1:8" s="25" customFormat="1">
      <c r="A50" s="22"/>
      <c r="B50" s="22"/>
      <c r="C50" s="22"/>
      <c r="D50" s="22"/>
      <c r="E50" s="23">
        <f>DATE(1988,6,20)</f>
        <v>32314</v>
      </c>
      <c r="F50" s="24" t="s">
        <v>29</v>
      </c>
      <c r="G50" s="22">
        <v>2</v>
      </c>
      <c r="H50" s="25">
        <v>51</v>
      </c>
    </row>
    <row r="51" spans="1:8" s="25" customFormat="1">
      <c r="A51" s="22"/>
      <c r="B51" s="22"/>
      <c r="C51" s="22"/>
      <c r="D51" s="22"/>
      <c r="E51" s="23">
        <f>DATE(1988,6,21)</f>
        <v>32315</v>
      </c>
      <c r="F51" s="24" t="s">
        <v>29</v>
      </c>
      <c r="G51" s="22">
        <v>5</v>
      </c>
      <c r="H51" s="25">
        <v>51</v>
      </c>
    </row>
    <row r="52" spans="1:8" s="25" customFormat="1">
      <c r="A52" s="22"/>
      <c r="B52" s="22"/>
      <c r="C52" s="22"/>
      <c r="D52" s="22"/>
      <c r="E52" s="23">
        <f>DATE(1988,6,22)</f>
        <v>32316</v>
      </c>
      <c r="F52" s="24" t="s">
        <v>29</v>
      </c>
      <c r="G52" s="22">
        <v>5</v>
      </c>
      <c r="H52" s="25">
        <v>51</v>
      </c>
    </row>
    <row r="53" spans="1:8" s="25" customFormat="1">
      <c r="A53" s="22"/>
      <c r="B53" s="22"/>
      <c r="C53" s="22"/>
      <c r="D53" s="22"/>
      <c r="E53" s="23">
        <f>DATE(1988,6,23)</f>
        <v>32317</v>
      </c>
      <c r="F53" s="24" t="s">
        <v>29</v>
      </c>
      <c r="G53" s="22">
        <v>4</v>
      </c>
      <c r="H53" s="25">
        <v>51</v>
      </c>
    </row>
    <row r="54" spans="1:8" s="25" customFormat="1">
      <c r="A54" s="22"/>
      <c r="B54" s="22"/>
      <c r="C54" s="22"/>
      <c r="D54" s="22"/>
      <c r="E54" s="23">
        <f>DATE(1988,6,24)</f>
        <v>32318</v>
      </c>
      <c r="F54" s="24" t="s">
        <v>29</v>
      </c>
      <c r="G54" s="22">
        <v>4</v>
      </c>
      <c r="H54" s="25">
        <v>51</v>
      </c>
    </row>
    <row r="55" spans="1:8" s="25" customFormat="1">
      <c r="A55" s="22"/>
      <c r="B55" s="22"/>
      <c r="C55" s="22"/>
      <c r="D55" s="22"/>
      <c r="E55" s="23">
        <f>DATE(1988,6,26)</f>
        <v>32320</v>
      </c>
      <c r="F55" s="24" t="s">
        <v>29</v>
      </c>
      <c r="G55" s="22">
        <v>4</v>
      </c>
      <c r="H55" s="25">
        <v>51</v>
      </c>
    </row>
    <row r="56" spans="1:8" s="29" customFormat="1">
      <c r="A56" s="26">
        <v>30</v>
      </c>
      <c r="B56" s="26" t="s">
        <v>42</v>
      </c>
      <c r="C56" s="26" t="s">
        <v>43</v>
      </c>
      <c r="D56" s="26"/>
      <c r="E56" s="27" t="s">
        <v>53</v>
      </c>
      <c r="F56" s="28" t="s">
        <v>29</v>
      </c>
      <c r="G56" s="26">
        <v>1</v>
      </c>
      <c r="H56" s="29">
        <v>51</v>
      </c>
    </row>
    <row r="57" spans="1:8" s="29" customFormat="1">
      <c r="A57" s="26"/>
      <c r="B57" s="26" t="s">
        <v>48</v>
      </c>
      <c r="C57" s="26" t="s">
        <v>46</v>
      </c>
      <c r="D57" s="26"/>
      <c r="E57" s="27">
        <f>DATE(1988,7,12)</f>
        <v>32336</v>
      </c>
      <c r="F57" s="28" t="s">
        <v>29</v>
      </c>
      <c r="G57" s="26">
        <v>1</v>
      </c>
      <c r="H57" s="29">
        <v>51</v>
      </c>
    </row>
    <row r="58" spans="1:8" s="29" customFormat="1">
      <c r="A58" s="26"/>
      <c r="B58" s="26"/>
      <c r="C58" s="26"/>
      <c r="D58" s="26"/>
      <c r="E58" s="27">
        <f>DATE(1988,7,30)</f>
        <v>32354</v>
      </c>
      <c r="F58" s="28" t="s">
        <v>29</v>
      </c>
      <c r="G58" s="26">
        <v>1</v>
      </c>
      <c r="H58" s="29">
        <v>51</v>
      </c>
    </row>
    <row r="59" spans="1:8" s="25" customFormat="1">
      <c r="A59" s="25">
        <v>31</v>
      </c>
      <c r="B59" s="22" t="s">
        <v>42</v>
      </c>
      <c r="C59" s="25" t="s">
        <v>43</v>
      </c>
      <c r="E59" s="30" t="s">
        <v>54</v>
      </c>
      <c r="F59" s="31" t="s">
        <v>29</v>
      </c>
      <c r="G59" s="25">
        <v>1</v>
      </c>
      <c r="H59" s="25">
        <v>51</v>
      </c>
    </row>
    <row r="60" spans="1:8" s="25" customFormat="1">
      <c r="B60" s="22" t="s">
        <v>48</v>
      </c>
      <c r="C60" s="25" t="s">
        <v>46</v>
      </c>
      <c r="E60" s="32">
        <f>DATE(1988,8,15)</f>
        <v>32370</v>
      </c>
      <c r="F60" s="31" t="s">
        <v>29</v>
      </c>
      <c r="G60" s="25">
        <v>2</v>
      </c>
      <c r="H60" s="25">
        <v>51</v>
      </c>
    </row>
    <row r="61" spans="1:8" s="25" customFormat="1">
      <c r="B61" s="22"/>
      <c r="E61" s="32">
        <f>DATE(1988,8,19)</f>
        <v>32374</v>
      </c>
      <c r="F61" s="31" t="s">
        <v>29</v>
      </c>
      <c r="G61" s="25">
        <v>1</v>
      </c>
      <c r="H61" s="25">
        <v>51</v>
      </c>
    </row>
    <row r="62" spans="1:8" s="29" customFormat="1">
      <c r="A62" s="26">
        <v>32</v>
      </c>
      <c r="B62" s="26" t="s">
        <v>42</v>
      </c>
      <c r="C62" s="26" t="s">
        <v>55</v>
      </c>
      <c r="D62" s="26"/>
      <c r="E62" s="27" t="s">
        <v>56</v>
      </c>
      <c r="F62" s="28" t="s">
        <v>12</v>
      </c>
      <c r="G62" s="26">
        <v>1</v>
      </c>
      <c r="H62" s="29">
        <v>52</v>
      </c>
    </row>
    <row r="63" spans="1:8" s="29" customFormat="1">
      <c r="A63" s="26"/>
      <c r="B63" s="26" t="s">
        <v>45</v>
      </c>
      <c r="C63" s="26" t="s">
        <v>57</v>
      </c>
      <c r="D63" s="26"/>
      <c r="E63" s="27">
        <f>DATE(1994,1,1)</f>
        <v>34335</v>
      </c>
      <c r="F63" s="28" t="s">
        <v>12</v>
      </c>
      <c r="G63" s="26">
        <v>13</v>
      </c>
      <c r="H63" s="29">
        <v>52</v>
      </c>
    </row>
    <row r="64" spans="1:8" s="29" customFormat="1">
      <c r="A64" s="26"/>
      <c r="B64" s="26"/>
      <c r="C64" s="26"/>
      <c r="D64" s="26"/>
      <c r="E64" s="27">
        <f>DATE(1994,1,2)</f>
        <v>34336</v>
      </c>
      <c r="F64" s="28" t="s">
        <v>12</v>
      </c>
      <c r="G64" s="26">
        <v>12</v>
      </c>
      <c r="H64" s="29">
        <v>52</v>
      </c>
    </row>
    <row r="65" spans="1:8" s="29" customFormat="1">
      <c r="A65" s="26"/>
      <c r="B65" s="26"/>
      <c r="C65" s="26"/>
      <c r="D65" s="26"/>
      <c r="E65" s="27">
        <f>DATE(1994,1,3)</f>
        <v>34337</v>
      </c>
      <c r="F65" s="28" t="s">
        <v>12</v>
      </c>
      <c r="G65" s="26">
        <v>1</v>
      </c>
      <c r="H65" s="29">
        <v>52</v>
      </c>
    </row>
    <row r="66" spans="1:8" s="25" customFormat="1">
      <c r="A66" s="25">
        <v>33</v>
      </c>
      <c r="B66" s="22" t="s">
        <v>48</v>
      </c>
      <c r="C66" s="25" t="s">
        <v>46</v>
      </c>
      <c r="E66" s="30">
        <f>DATE(1994,2,6)</f>
        <v>34371</v>
      </c>
      <c r="F66" s="31" t="s">
        <v>12</v>
      </c>
      <c r="G66" s="25">
        <v>6</v>
      </c>
      <c r="H66" s="25">
        <v>52</v>
      </c>
    </row>
    <row r="67" spans="1:8" s="25" customFormat="1">
      <c r="B67" s="22"/>
      <c r="E67" s="30">
        <f>DATE(1994,2,7)</f>
        <v>34372</v>
      </c>
      <c r="F67" s="31" t="s">
        <v>12</v>
      </c>
      <c r="G67" s="25">
        <v>1</v>
      </c>
      <c r="H67" s="25">
        <v>52</v>
      </c>
    </row>
    <row r="68" spans="1:8" s="29" customFormat="1">
      <c r="A68" s="26">
        <v>34</v>
      </c>
      <c r="B68" s="26" t="s">
        <v>48</v>
      </c>
      <c r="C68" s="26" t="s">
        <v>46</v>
      </c>
      <c r="D68" s="26"/>
      <c r="E68" s="27">
        <f>DATE(1994,3,28)</f>
        <v>34421</v>
      </c>
      <c r="F68" s="28" t="s">
        <v>12</v>
      </c>
      <c r="G68" s="26">
        <v>11</v>
      </c>
      <c r="H68" s="29">
        <v>52</v>
      </c>
    </row>
    <row r="69" spans="1:8" s="29" customFormat="1">
      <c r="A69" s="26"/>
      <c r="B69" s="26"/>
      <c r="C69" s="26"/>
      <c r="D69" s="26"/>
      <c r="E69" s="27">
        <f>DATE(1994,3,29)</f>
        <v>34422</v>
      </c>
      <c r="F69" s="28" t="s">
        <v>12</v>
      </c>
      <c r="G69" s="26">
        <v>10</v>
      </c>
      <c r="H69" s="29">
        <v>52</v>
      </c>
    </row>
    <row r="70" spans="1:8" s="29" customFormat="1">
      <c r="A70" s="26"/>
      <c r="B70" s="26"/>
      <c r="C70" s="26"/>
      <c r="D70" s="26"/>
      <c r="E70" s="27">
        <f>DATE(1994,3,30)</f>
        <v>34423</v>
      </c>
      <c r="F70" s="28" t="s">
        <v>12</v>
      </c>
      <c r="G70" s="26">
        <v>11</v>
      </c>
      <c r="H70" s="29">
        <v>52</v>
      </c>
    </row>
    <row r="71" spans="1:8" s="29" customFormat="1">
      <c r="A71" s="26"/>
      <c r="B71" s="26"/>
      <c r="C71" s="26"/>
      <c r="D71" s="26"/>
      <c r="E71" s="27">
        <f>DATE(1994,3,31)</f>
        <v>34424</v>
      </c>
      <c r="F71" s="28" t="s">
        <v>12</v>
      </c>
      <c r="G71" s="26">
        <v>10</v>
      </c>
      <c r="H71" s="29">
        <v>52</v>
      </c>
    </row>
    <row r="72" spans="1:8" s="25" customFormat="1">
      <c r="A72" s="22">
        <v>35</v>
      </c>
      <c r="B72" s="22" t="s">
        <v>48</v>
      </c>
      <c r="C72" s="22" t="s">
        <v>46</v>
      </c>
      <c r="D72" s="22"/>
      <c r="E72" s="23">
        <f>DATE(1994,6,4)</f>
        <v>34489</v>
      </c>
      <c r="F72" s="24" t="s">
        <v>12</v>
      </c>
      <c r="G72" s="22">
        <v>9</v>
      </c>
      <c r="H72" s="25">
        <v>52</v>
      </c>
    </row>
    <row r="73" spans="1:8" s="25" customFormat="1">
      <c r="A73" s="22"/>
      <c r="B73" s="22"/>
      <c r="C73" s="22"/>
      <c r="D73" s="22"/>
      <c r="E73" s="23">
        <f>DATE(1994,6,5)</f>
        <v>34490</v>
      </c>
      <c r="F73" s="24" t="s">
        <v>12</v>
      </c>
      <c r="G73" s="22">
        <v>8</v>
      </c>
      <c r="H73" s="25">
        <v>52</v>
      </c>
    </row>
    <row r="74" spans="1:8" s="25" customFormat="1">
      <c r="A74" s="22"/>
      <c r="B74" s="22"/>
      <c r="C74" s="22"/>
      <c r="D74" s="22"/>
      <c r="E74" s="23">
        <f>DATE(1994,6,6)</f>
        <v>34491</v>
      </c>
      <c r="F74" s="24" t="s">
        <v>12</v>
      </c>
      <c r="G74" s="22">
        <v>8</v>
      </c>
      <c r="H74" s="25">
        <v>52</v>
      </c>
    </row>
    <row r="75" spans="1:8" s="25" customFormat="1">
      <c r="A75" s="22"/>
      <c r="B75" s="22"/>
      <c r="C75" s="22"/>
      <c r="D75" s="22"/>
      <c r="E75" s="23">
        <f>DATE(1994,6,7)</f>
        <v>34492</v>
      </c>
      <c r="F75" s="24" t="s">
        <v>12</v>
      </c>
      <c r="G75" s="22">
        <v>1</v>
      </c>
      <c r="H75" s="25">
        <v>52</v>
      </c>
    </row>
    <row r="76" spans="1:8" s="25" customFormat="1">
      <c r="A76" s="22"/>
      <c r="B76" s="22"/>
      <c r="C76" s="22"/>
      <c r="D76" s="22"/>
      <c r="E76" s="23">
        <f>DATE(1994,6,22)</f>
        <v>34507</v>
      </c>
      <c r="F76" s="24" t="s">
        <v>12</v>
      </c>
      <c r="G76" s="22">
        <v>5</v>
      </c>
      <c r="H76" s="25">
        <v>52</v>
      </c>
    </row>
    <row r="77" spans="1:8" s="25" customFormat="1">
      <c r="A77" s="22"/>
      <c r="B77" s="22"/>
      <c r="C77" s="22"/>
      <c r="D77" s="22"/>
      <c r="E77" s="23">
        <f>DATE(1994,6,23)</f>
        <v>34508</v>
      </c>
      <c r="F77" s="24" t="s">
        <v>12</v>
      </c>
      <c r="G77" s="22">
        <v>13</v>
      </c>
      <c r="H77" s="25">
        <v>52</v>
      </c>
    </row>
    <row r="78" spans="1:8" s="25" customFormat="1">
      <c r="A78" s="22"/>
      <c r="B78" s="22"/>
      <c r="C78" s="22"/>
      <c r="D78" s="22"/>
      <c r="E78" s="23">
        <f>DATE(1994,6,24)</f>
        <v>34509</v>
      </c>
      <c r="F78" s="24" t="s">
        <v>12</v>
      </c>
      <c r="G78" s="22">
        <v>18</v>
      </c>
      <c r="H78" s="25">
        <v>52</v>
      </c>
    </row>
    <row r="79" spans="1:8" s="25" customFormat="1">
      <c r="A79" s="22"/>
      <c r="B79" s="22"/>
      <c r="C79" s="22"/>
      <c r="D79" s="22"/>
      <c r="E79" s="23">
        <f>DATE(1994,6,25)</f>
        <v>34510</v>
      </c>
      <c r="F79" s="24" t="s">
        <v>12</v>
      </c>
      <c r="G79" s="22">
        <v>10</v>
      </c>
      <c r="H79" s="25">
        <v>52</v>
      </c>
    </row>
    <row r="80" spans="1:8" s="25" customFormat="1">
      <c r="A80" s="22"/>
      <c r="B80" s="22"/>
      <c r="C80" s="22"/>
      <c r="D80" s="22"/>
      <c r="E80" s="23">
        <f>DATE(1994,6,26)</f>
        <v>34511</v>
      </c>
      <c r="F80" s="24" t="s">
        <v>12</v>
      </c>
      <c r="G80" s="22">
        <v>10</v>
      </c>
      <c r="H80" s="25">
        <v>52</v>
      </c>
    </row>
    <row r="81" spans="1:8" s="25" customFormat="1">
      <c r="A81" s="22"/>
      <c r="B81" s="22"/>
      <c r="C81" s="22"/>
      <c r="D81" s="22"/>
      <c r="E81" s="23">
        <f>DATE(1994,6,27)</f>
        <v>34512</v>
      </c>
      <c r="F81" s="24" t="s">
        <v>12</v>
      </c>
      <c r="G81" s="22">
        <v>11</v>
      </c>
      <c r="H81" s="25">
        <v>52</v>
      </c>
    </row>
    <row r="82" spans="1:8" s="25" customFormat="1">
      <c r="A82" s="22"/>
      <c r="B82" s="22"/>
      <c r="C82" s="22"/>
      <c r="D82" s="22"/>
      <c r="E82" s="23">
        <f>DATE(1994,6,28)</f>
        <v>34513</v>
      </c>
      <c r="F82" s="24" t="s">
        <v>12</v>
      </c>
      <c r="G82" s="22">
        <v>8</v>
      </c>
      <c r="H82" s="25">
        <v>52</v>
      </c>
    </row>
    <row r="83" spans="1:8" s="25" customFormat="1">
      <c r="A83" s="22"/>
      <c r="B83" s="22"/>
      <c r="C83" s="22"/>
      <c r="D83" s="22"/>
      <c r="E83" s="23">
        <f>DATE(1994,6,30)</f>
        <v>34515</v>
      </c>
      <c r="F83" s="24" t="s">
        <v>12</v>
      </c>
      <c r="G83" s="22">
        <v>7</v>
      </c>
      <c r="H83" s="25">
        <v>52</v>
      </c>
    </row>
    <row r="84" spans="1:8" s="29" customFormat="1">
      <c r="A84" s="26">
        <v>36</v>
      </c>
      <c r="B84" s="26" t="s">
        <v>48</v>
      </c>
      <c r="C84" s="26" t="s">
        <v>46</v>
      </c>
      <c r="D84" s="26"/>
      <c r="E84" s="27">
        <f>DATE(1994,7,8)</f>
        <v>34523</v>
      </c>
      <c r="F84" s="28" t="s">
        <v>12</v>
      </c>
      <c r="G84" s="26">
        <v>4</v>
      </c>
      <c r="H84" s="29">
        <v>52</v>
      </c>
    </row>
    <row r="85" spans="1:8" s="29" customFormat="1">
      <c r="A85" s="26"/>
      <c r="B85" s="26"/>
      <c r="C85" s="26"/>
      <c r="D85" s="26"/>
      <c r="E85" s="27">
        <f>DATE(1994,7,9)</f>
        <v>34524</v>
      </c>
      <c r="F85" s="28" t="s">
        <v>12</v>
      </c>
      <c r="G85" s="26">
        <v>10</v>
      </c>
      <c r="H85" s="29">
        <v>52</v>
      </c>
    </row>
    <row r="86" spans="1:8" s="29" customFormat="1">
      <c r="A86" s="26"/>
      <c r="B86" s="26"/>
      <c r="C86" s="26"/>
      <c r="D86" s="26"/>
      <c r="E86" s="27">
        <f>DATE(1994,7,10)</f>
        <v>34525</v>
      </c>
      <c r="F86" s="28" t="s">
        <v>12</v>
      </c>
      <c r="G86" s="26">
        <v>12</v>
      </c>
      <c r="H86" s="29">
        <v>52</v>
      </c>
    </row>
    <row r="87" spans="1:8" s="29" customFormat="1">
      <c r="A87" s="26"/>
      <c r="B87" s="26"/>
      <c r="C87" s="26"/>
      <c r="D87" s="26"/>
      <c r="E87" s="27">
        <f>DATE(1994,7,11)</f>
        <v>34526</v>
      </c>
      <c r="F87" s="28" t="s">
        <v>12</v>
      </c>
      <c r="G87" s="26">
        <v>7</v>
      </c>
      <c r="H87" s="29">
        <v>52</v>
      </c>
    </row>
    <row r="88" spans="1:8" s="29" customFormat="1">
      <c r="A88" s="26"/>
      <c r="B88" s="26"/>
      <c r="C88" s="26"/>
      <c r="D88" s="26"/>
      <c r="E88" s="27">
        <f>DATE(1994,7,20)</f>
        <v>34535</v>
      </c>
      <c r="F88" s="28" t="s">
        <v>12</v>
      </c>
      <c r="G88" s="26">
        <v>18</v>
      </c>
      <c r="H88" s="29">
        <v>52</v>
      </c>
    </row>
    <row r="89" spans="1:8" s="29" customFormat="1">
      <c r="A89" s="26"/>
      <c r="B89" s="26"/>
      <c r="C89" s="26"/>
      <c r="D89" s="26"/>
      <c r="E89" s="27">
        <f>DATE(1994,7,21)</f>
        <v>34536</v>
      </c>
      <c r="F89" s="28" t="s">
        <v>12</v>
      </c>
      <c r="G89" s="26">
        <v>18</v>
      </c>
      <c r="H89" s="29">
        <v>52</v>
      </c>
    </row>
    <row r="90" spans="1:8" s="29" customFormat="1">
      <c r="A90" s="26"/>
      <c r="B90" s="26"/>
      <c r="C90" s="26"/>
      <c r="D90" s="26"/>
      <c r="E90" s="27">
        <f>DATE(1994,7,22)</f>
        <v>34537</v>
      </c>
      <c r="F90" s="28" t="s">
        <v>12</v>
      </c>
      <c r="G90" s="26">
        <v>10</v>
      </c>
      <c r="H90" s="29">
        <v>52</v>
      </c>
    </row>
    <row r="91" spans="1:8" s="29" customFormat="1">
      <c r="A91" s="26"/>
      <c r="B91" s="26"/>
      <c r="C91" s="26"/>
      <c r="D91" s="26"/>
      <c r="E91" s="27">
        <f>DATE(1994,7,23)</f>
        <v>34538</v>
      </c>
      <c r="F91" s="28" t="s">
        <v>12</v>
      </c>
      <c r="G91" s="26">
        <v>4</v>
      </c>
      <c r="H91" s="29">
        <v>52</v>
      </c>
    </row>
    <row r="92" spans="1:8" s="29" customFormat="1">
      <c r="A92" s="26"/>
      <c r="B92" s="26"/>
      <c r="C92" s="26"/>
      <c r="D92" s="26"/>
      <c r="E92" s="27">
        <f>DATE(1994,7,24)</f>
        <v>34539</v>
      </c>
      <c r="F92" s="28" t="s">
        <v>12</v>
      </c>
      <c r="G92" s="26">
        <v>5</v>
      </c>
      <c r="H92" s="29">
        <v>52</v>
      </c>
    </row>
    <row r="93" spans="1:8" s="29" customFormat="1">
      <c r="A93" s="26"/>
      <c r="B93" s="26"/>
      <c r="C93" s="26"/>
      <c r="D93" s="26"/>
      <c r="E93" s="27">
        <f>DATE(1994,7,25)</f>
        <v>34540</v>
      </c>
      <c r="F93" s="28" t="s">
        <v>12</v>
      </c>
      <c r="G93" s="26">
        <v>14</v>
      </c>
      <c r="H93" s="29">
        <v>52</v>
      </c>
    </row>
    <row r="94" spans="1:8" s="29" customFormat="1">
      <c r="A94" s="26"/>
      <c r="B94" s="26"/>
      <c r="C94" s="26"/>
      <c r="D94" s="26"/>
      <c r="E94" s="27">
        <f>DATE(1994,7,26)</f>
        <v>34541</v>
      </c>
      <c r="F94" s="28" t="s">
        <v>12</v>
      </c>
      <c r="G94" s="26">
        <v>13</v>
      </c>
      <c r="H94" s="29">
        <v>52</v>
      </c>
    </row>
    <row r="95" spans="1:8" s="29" customFormat="1">
      <c r="A95" s="26"/>
      <c r="B95" s="26"/>
      <c r="C95" s="26"/>
      <c r="D95" s="26"/>
      <c r="E95" s="27">
        <f>DATE(1994,7,27)</f>
        <v>34542</v>
      </c>
      <c r="F95" s="28" t="s">
        <v>12</v>
      </c>
      <c r="G95" s="26">
        <v>17</v>
      </c>
      <c r="H95" s="29">
        <v>52</v>
      </c>
    </row>
    <row r="96" spans="1:8" s="29" customFormat="1">
      <c r="A96" s="26"/>
      <c r="B96" s="26"/>
      <c r="C96" s="26"/>
      <c r="D96" s="26"/>
      <c r="E96" s="27">
        <f>DATE(1994,7,28)</f>
        <v>34543</v>
      </c>
      <c r="F96" s="28" t="s">
        <v>12</v>
      </c>
      <c r="G96" s="26">
        <v>10</v>
      </c>
      <c r="H96" s="29">
        <v>52</v>
      </c>
    </row>
    <row r="97" spans="1:8" s="29" customFormat="1">
      <c r="A97" s="26"/>
      <c r="B97" s="26"/>
      <c r="C97" s="26"/>
      <c r="D97" s="26"/>
      <c r="E97" s="27">
        <f>DATE(1994,7,29)</f>
        <v>34544</v>
      </c>
      <c r="F97" s="28" t="s">
        <v>12</v>
      </c>
      <c r="G97" s="26">
        <v>21</v>
      </c>
      <c r="H97" s="29">
        <v>52</v>
      </c>
    </row>
    <row r="98" spans="1:8" s="29" customFormat="1">
      <c r="A98" s="26"/>
      <c r="B98" s="26"/>
      <c r="C98" s="26"/>
      <c r="D98" s="26"/>
      <c r="E98" s="27">
        <f>DATE(1994,7,30)</f>
        <v>34545</v>
      </c>
      <c r="F98" s="28" t="s">
        <v>12</v>
      </c>
      <c r="G98" s="26">
        <v>10</v>
      </c>
      <c r="H98" s="29">
        <v>52</v>
      </c>
    </row>
    <row r="99" spans="1:8" s="25" customFormat="1">
      <c r="A99" s="25">
        <v>37</v>
      </c>
      <c r="B99" s="22" t="s">
        <v>48</v>
      </c>
      <c r="C99" s="25" t="s">
        <v>46</v>
      </c>
      <c r="E99" s="30">
        <f>DATE(1994,8,4)</f>
        <v>34550</v>
      </c>
      <c r="F99" s="31" t="s">
        <v>12</v>
      </c>
      <c r="G99" s="25">
        <v>11</v>
      </c>
      <c r="H99" s="25">
        <v>52</v>
      </c>
    </row>
    <row r="100" spans="1:8" s="25" customFormat="1">
      <c r="B100" s="22"/>
      <c r="E100" s="30">
        <f>DATE(1994,8,5)</f>
        <v>34551</v>
      </c>
      <c r="F100" s="31" t="s">
        <v>12</v>
      </c>
      <c r="G100" s="25">
        <v>18</v>
      </c>
      <c r="H100" s="25">
        <v>52</v>
      </c>
    </row>
    <row r="101" spans="1:8" s="25" customFormat="1">
      <c r="B101" s="22"/>
      <c r="E101" s="30">
        <f>DATE(1994,8,6)</f>
        <v>34552</v>
      </c>
      <c r="F101" s="31" t="s">
        <v>12</v>
      </c>
      <c r="G101" s="25">
        <v>12</v>
      </c>
      <c r="H101" s="25">
        <v>52</v>
      </c>
    </row>
    <row r="102" spans="1:8" s="25" customFormat="1">
      <c r="B102" s="22"/>
      <c r="E102" s="30">
        <f>DATE(1994,8,7)</f>
        <v>34553</v>
      </c>
      <c r="F102" s="31" t="s">
        <v>12</v>
      </c>
      <c r="G102" s="25">
        <v>7</v>
      </c>
      <c r="H102" s="25">
        <v>52</v>
      </c>
    </row>
    <row r="103" spans="1:8" s="25" customFormat="1">
      <c r="B103" s="22"/>
      <c r="E103" s="30">
        <f>DATE(1994,8,8)</f>
        <v>34554</v>
      </c>
      <c r="F103" s="31" t="s">
        <v>12</v>
      </c>
      <c r="G103" s="25">
        <v>12</v>
      </c>
      <c r="H103" s="25">
        <v>52</v>
      </c>
    </row>
    <row r="104" spans="1:8" s="25" customFormat="1">
      <c r="A104" s="22"/>
      <c r="B104" s="22"/>
      <c r="C104" s="22"/>
      <c r="D104" s="22"/>
      <c r="E104" s="30">
        <f>DATE(1994,8,9)</f>
        <v>34555</v>
      </c>
      <c r="F104" s="31" t="s">
        <v>12</v>
      </c>
      <c r="G104" s="22">
        <v>10</v>
      </c>
      <c r="H104" s="25">
        <v>52</v>
      </c>
    </row>
    <row r="105" spans="1:8" s="25" customFormat="1">
      <c r="A105" s="22"/>
      <c r="B105" s="22"/>
      <c r="C105" s="22"/>
      <c r="D105" s="22"/>
      <c r="E105" s="30">
        <f>DATE(1994,8,10)</f>
        <v>34556</v>
      </c>
      <c r="F105" s="31" t="s">
        <v>12</v>
      </c>
      <c r="G105" s="22">
        <v>20</v>
      </c>
      <c r="H105" s="25">
        <v>52</v>
      </c>
    </row>
    <row r="106" spans="1:8" s="25" customFormat="1">
      <c r="A106" s="22"/>
      <c r="B106" s="22"/>
      <c r="C106" s="22"/>
      <c r="D106" s="22"/>
      <c r="E106" s="30">
        <f>DATE(1994,8,11)</f>
        <v>34557</v>
      </c>
      <c r="F106" s="31" t="s">
        <v>12</v>
      </c>
      <c r="G106" s="22">
        <v>11</v>
      </c>
      <c r="H106" s="25">
        <v>52</v>
      </c>
    </row>
    <row r="107" spans="1:8" s="25" customFormat="1">
      <c r="A107" s="22"/>
      <c r="B107" s="22"/>
      <c r="C107" s="22"/>
      <c r="D107" s="22"/>
      <c r="E107" s="30">
        <f>DATE(1994,8,12)</f>
        <v>34558</v>
      </c>
      <c r="F107" s="31" t="s">
        <v>12</v>
      </c>
      <c r="G107" s="22">
        <v>7</v>
      </c>
      <c r="H107" s="25">
        <v>52</v>
      </c>
    </row>
    <row r="108" spans="1:8" s="25" customFormat="1">
      <c r="A108" s="22"/>
      <c r="B108" s="22"/>
      <c r="C108" s="22"/>
      <c r="D108" s="22"/>
      <c r="E108" s="30">
        <f>DATE(1994,8,18)</f>
        <v>34564</v>
      </c>
      <c r="F108" s="31" t="s">
        <v>12</v>
      </c>
      <c r="G108" s="22">
        <v>10</v>
      </c>
      <c r="H108" s="25">
        <v>52</v>
      </c>
    </row>
    <row r="109" spans="1:8" s="25" customFormat="1">
      <c r="A109" s="22"/>
      <c r="B109" s="22"/>
      <c r="C109" s="22"/>
      <c r="D109" s="22"/>
      <c r="E109" s="30">
        <f>DATE(1994,8,19)</f>
        <v>34565</v>
      </c>
      <c r="F109" s="31" t="s">
        <v>12</v>
      </c>
      <c r="G109" s="22">
        <v>13</v>
      </c>
      <c r="H109" s="25">
        <v>52</v>
      </c>
    </row>
    <row r="110" spans="1:8" s="25" customFormat="1">
      <c r="A110" s="22"/>
      <c r="B110" s="22"/>
      <c r="C110" s="22"/>
      <c r="D110" s="22"/>
      <c r="E110" s="30">
        <f>DATE(1994,8,20)</f>
        <v>34566</v>
      </c>
      <c r="F110" s="31" t="s">
        <v>12</v>
      </c>
      <c r="G110" s="22">
        <v>11</v>
      </c>
      <c r="H110" s="25">
        <v>52</v>
      </c>
    </row>
    <row r="111" spans="1:8" s="25" customFormat="1">
      <c r="A111" s="22"/>
      <c r="B111" s="22"/>
      <c r="C111" s="22"/>
      <c r="D111" s="22"/>
      <c r="E111" s="30">
        <f>DATE(1994,8,21)</f>
        <v>34567</v>
      </c>
      <c r="F111" s="31" t="s">
        <v>12</v>
      </c>
      <c r="G111" s="22">
        <v>10</v>
      </c>
      <c r="H111" s="25">
        <v>52</v>
      </c>
    </row>
    <row r="112" spans="1:8" s="25" customFormat="1">
      <c r="A112" s="22"/>
      <c r="B112" s="22"/>
      <c r="C112" s="22"/>
      <c r="D112" s="22"/>
      <c r="E112" s="30">
        <f>DATE(1994,8,22)</f>
        <v>34568</v>
      </c>
      <c r="F112" s="31" t="s">
        <v>12</v>
      </c>
      <c r="G112" s="22">
        <v>10</v>
      </c>
      <c r="H112" s="25">
        <v>52</v>
      </c>
    </row>
    <row r="113" spans="1:8" s="25" customFormat="1">
      <c r="A113" s="22"/>
      <c r="B113" s="22"/>
      <c r="C113" s="22"/>
      <c r="D113" s="22"/>
      <c r="E113" s="30">
        <f>DATE(1994,8,23)</f>
        <v>34569</v>
      </c>
      <c r="F113" s="31" t="s">
        <v>12</v>
      </c>
      <c r="G113" s="22">
        <v>11</v>
      </c>
      <c r="H113" s="25">
        <v>52</v>
      </c>
    </row>
    <row r="114" spans="1:8" s="25" customFormat="1">
      <c r="A114" s="22"/>
      <c r="B114" s="22"/>
      <c r="C114" s="22"/>
      <c r="D114" s="22"/>
      <c r="E114" s="30">
        <f>DATE(1994,8,24)</f>
        <v>34570</v>
      </c>
      <c r="F114" s="31" t="s">
        <v>12</v>
      </c>
      <c r="G114" s="22">
        <v>13</v>
      </c>
      <c r="H114" s="25">
        <v>52</v>
      </c>
    </row>
    <row r="115" spans="1:8" s="25" customFormat="1">
      <c r="A115" s="22"/>
      <c r="B115" s="22"/>
      <c r="C115" s="22"/>
      <c r="D115" s="22"/>
      <c r="E115" s="30">
        <f>DATE(1994,8,25)</f>
        <v>34571</v>
      </c>
      <c r="F115" s="31" t="s">
        <v>12</v>
      </c>
      <c r="G115" s="22">
        <v>17</v>
      </c>
      <c r="H115" s="25">
        <v>52</v>
      </c>
    </row>
    <row r="116" spans="1:8" s="25" customFormat="1">
      <c r="A116" s="22"/>
      <c r="B116" s="22"/>
      <c r="C116" s="22"/>
      <c r="D116" s="22"/>
      <c r="E116" s="30">
        <f>DATE(1994,8,26)</f>
        <v>34572</v>
      </c>
      <c r="F116" s="31" t="s">
        <v>12</v>
      </c>
      <c r="G116" s="22">
        <v>39</v>
      </c>
      <c r="H116" s="25">
        <v>52</v>
      </c>
    </row>
    <row r="117" spans="1:8" s="29" customFormat="1">
      <c r="A117" s="26">
        <v>38</v>
      </c>
      <c r="B117" s="26" t="s">
        <v>42</v>
      </c>
      <c r="C117" s="26" t="s">
        <v>43</v>
      </c>
      <c r="D117" s="26"/>
      <c r="E117" s="33" t="s">
        <v>58</v>
      </c>
      <c r="F117" s="28" t="s">
        <v>12</v>
      </c>
      <c r="G117" s="26">
        <v>1</v>
      </c>
      <c r="H117" s="29">
        <v>52</v>
      </c>
    </row>
    <row r="118" spans="1:8" s="29" customFormat="1">
      <c r="A118" s="26"/>
      <c r="B118" s="26" t="s">
        <v>48</v>
      </c>
      <c r="C118" s="26" t="s">
        <v>46</v>
      </c>
      <c r="D118" s="26"/>
      <c r="E118" s="33">
        <f>DATE(1996,3,1)</f>
        <v>35125</v>
      </c>
      <c r="F118" s="28" t="s">
        <v>12</v>
      </c>
      <c r="G118" s="26">
        <v>11</v>
      </c>
      <c r="H118" s="29">
        <v>52</v>
      </c>
    </row>
    <row r="119" spans="1:8" s="29" customFormat="1">
      <c r="A119" s="26"/>
      <c r="B119" s="26"/>
      <c r="C119" s="26"/>
      <c r="D119" s="26"/>
      <c r="E119" s="33">
        <f>DATE(1996,3,2)</f>
        <v>35126</v>
      </c>
      <c r="F119" s="28" t="s">
        <v>12</v>
      </c>
      <c r="G119" s="26">
        <v>8</v>
      </c>
      <c r="H119" s="29">
        <v>52</v>
      </c>
    </row>
    <row r="120" spans="1:8" s="29" customFormat="1">
      <c r="A120" s="26"/>
      <c r="B120" s="26"/>
      <c r="C120" s="26"/>
      <c r="D120" s="26"/>
      <c r="E120" s="33">
        <f>DATE(1996,3,3)</f>
        <v>35127</v>
      </c>
      <c r="F120" s="28" t="s">
        <v>12</v>
      </c>
      <c r="G120" s="26">
        <v>5</v>
      </c>
      <c r="H120" s="29">
        <v>52</v>
      </c>
    </row>
    <row r="121" spans="1:8" s="29" customFormat="1">
      <c r="A121" s="26"/>
      <c r="B121" s="26"/>
      <c r="C121" s="26"/>
      <c r="D121" s="26"/>
      <c r="E121" s="33">
        <f>DATE(1996,3,4)</f>
        <v>35128</v>
      </c>
      <c r="F121" s="28" t="s">
        <v>12</v>
      </c>
      <c r="G121" s="26">
        <v>4</v>
      </c>
      <c r="H121" s="29">
        <v>52</v>
      </c>
    </row>
    <row r="122" spans="1:8" s="29" customFormat="1">
      <c r="A122" s="26"/>
      <c r="B122" s="26"/>
      <c r="C122" s="26"/>
      <c r="D122" s="26"/>
      <c r="E122" s="33">
        <f>DATE(1996,3,5)</f>
        <v>35129</v>
      </c>
      <c r="F122" s="28" t="s">
        <v>12</v>
      </c>
      <c r="G122" s="26">
        <v>16</v>
      </c>
      <c r="H122" s="29">
        <v>52</v>
      </c>
    </row>
    <row r="123" spans="1:8" s="29" customFormat="1">
      <c r="A123" s="26"/>
      <c r="B123" s="26"/>
      <c r="C123" s="26"/>
      <c r="D123" s="26"/>
      <c r="E123" s="33">
        <f>DATE(1996,3,6)</f>
        <v>35130</v>
      </c>
      <c r="F123" s="28" t="s">
        <v>12</v>
      </c>
      <c r="G123" s="26">
        <v>15</v>
      </c>
      <c r="H123" s="29">
        <v>52</v>
      </c>
    </row>
    <row r="124" spans="1:8" s="29" customFormat="1">
      <c r="A124" s="26"/>
      <c r="B124" s="26"/>
      <c r="C124" s="26"/>
      <c r="D124" s="26"/>
      <c r="E124" s="33">
        <f>DATE(1996,3,7)</f>
        <v>35131</v>
      </c>
      <c r="F124" s="28" t="s">
        <v>12</v>
      </c>
      <c r="G124" s="26">
        <v>13</v>
      </c>
      <c r="H124" s="29">
        <v>52</v>
      </c>
    </row>
    <row r="125" spans="1:8" s="29" customFormat="1">
      <c r="A125" s="26"/>
      <c r="B125" s="26"/>
      <c r="C125" s="26"/>
      <c r="D125" s="26"/>
      <c r="E125" s="33">
        <f>DATE(1996,3,8)</f>
        <v>35132</v>
      </c>
      <c r="F125" s="28" t="s">
        <v>12</v>
      </c>
      <c r="G125" s="26">
        <v>15</v>
      </c>
      <c r="H125" s="29">
        <v>52</v>
      </c>
    </row>
    <row r="126" spans="1:8" s="29" customFormat="1">
      <c r="A126" s="26"/>
      <c r="B126" s="26"/>
      <c r="C126" s="26"/>
      <c r="D126" s="26"/>
      <c r="E126" s="33">
        <f>DATE(1996,3,9)</f>
        <v>35133</v>
      </c>
      <c r="F126" s="28" t="s">
        <v>12</v>
      </c>
      <c r="G126" s="26">
        <v>20</v>
      </c>
      <c r="H126" s="29">
        <v>52</v>
      </c>
    </row>
    <row r="127" spans="1:8" s="29" customFormat="1">
      <c r="A127" s="26"/>
      <c r="B127" s="26"/>
      <c r="C127" s="26"/>
      <c r="D127" s="26"/>
      <c r="E127" s="33">
        <f>DATE(1996,3,10)</f>
        <v>35134</v>
      </c>
      <c r="F127" s="28" t="s">
        <v>12</v>
      </c>
      <c r="G127" s="26">
        <v>14</v>
      </c>
      <c r="H127" s="29">
        <v>52</v>
      </c>
    </row>
    <row r="128" spans="1:8" s="29" customFormat="1">
      <c r="A128" s="26"/>
      <c r="B128" s="26"/>
      <c r="C128" s="26"/>
      <c r="D128" s="26"/>
      <c r="E128" s="33">
        <f>DATE(1996,3,11)</f>
        <v>35135</v>
      </c>
      <c r="F128" s="28" t="s">
        <v>12</v>
      </c>
      <c r="G128" s="26">
        <v>8</v>
      </c>
      <c r="H128" s="29">
        <v>52</v>
      </c>
    </row>
    <row r="129" spans="1:8" s="29" customFormat="1">
      <c r="A129" s="26"/>
      <c r="B129" s="26"/>
      <c r="C129" s="26"/>
      <c r="D129" s="26"/>
      <c r="E129" s="33">
        <f>DATE(1996,3,12)</f>
        <v>35136</v>
      </c>
      <c r="F129" s="28" t="s">
        <v>12</v>
      </c>
      <c r="G129" s="26">
        <v>12</v>
      </c>
      <c r="H129" s="29">
        <v>52</v>
      </c>
    </row>
    <row r="130" spans="1:8" s="29" customFormat="1">
      <c r="A130" s="26"/>
      <c r="B130" s="26"/>
      <c r="C130" s="26"/>
      <c r="D130" s="26"/>
      <c r="E130" s="33">
        <f>DATE(1996,3,13)</f>
        <v>35137</v>
      </c>
      <c r="F130" s="28" t="s">
        <v>12</v>
      </c>
      <c r="G130" s="26">
        <v>12</v>
      </c>
      <c r="H130" s="29">
        <v>52</v>
      </c>
    </row>
    <row r="131" spans="1:8" s="29" customFormat="1">
      <c r="A131" s="26"/>
      <c r="B131" s="26"/>
      <c r="C131" s="26"/>
      <c r="D131" s="26"/>
      <c r="E131" s="33">
        <f>DATE(1996,3,14)</f>
        <v>35138</v>
      </c>
      <c r="F131" s="28" t="s">
        <v>12</v>
      </c>
      <c r="G131" s="26">
        <v>19</v>
      </c>
      <c r="H131" s="29">
        <v>52</v>
      </c>
    </row>
    <row r="132" spans="1:8" s="29" customFormat="1">
      <c r="A132" s="26"/>
      <c r="B132" s="26"/>
      <c r="C132" s="26"/>
      <c r="D132" s="26"/>
      <c r="E132" s="33">
        <f>DATE(1996,3,15)</f>
        <v>35139</v>
      </c>
      <c r="F132" s="28" t="s">
        <v>12</v>
      </c>
      <c r="G132" s="26">
        <v>15</v>
      </c>
      <c r="H132" s="29">
        <v>52</v>
      </c>
    </row>
    <row r="133" spans="1:8" s="29" customFormat="1">
      <c r="A133" s="26"/>
      <c r="B133" s="26"/>
      <c r="C133" s="26"/>
      <c r="D133" s="26"/>
      <c r="E133" s="33">
        <f>DATE(1996,3,16)</f>
        <v>35140</v>
      </c>
      <c r="F133" s="28" t="s">
        <v>12</v>
      </c>
      <c r="G133" s="26">
        <v>13</v>
      </c>
      <c r="H133" s="29">
        <v>52</v>
      </c>
    </row>
    <row r="134" spans="1:8" s="29" customFormat="1">
      <c r="A134" s="26"/>
      <c r="B134" s="26"/>
      <c r="C134" s="26"/>
      <c r="D134" s="26"/>
      <c r="E134" s="33">
        <f>DATE(1996,3,17)</f>
        <v>35141</v>
      </c>
      <c r="F134" s="28" t="s">
        <v>12</v>
      </c>
      <c r="G134" s="26">
        <v>15</v>
      </c>
      <c r="H134" s="29">
        <v>52</v>
      </c>
    </row>
    <row r="135" spans="1:8" s="29" customFormat="1">
      <c r="A135" s="26"/>
      <c r="B135" s="26"/>
      <c r="C135" s="26"/>
      <c r="D135" s="26"/>
      <c r="E135" s="33">
        <f>DATE(1996,3,18)</f>
        <v>35142</v>
      </c>
      <c r="F135" s="28" t="s">
        <v>12</v>
      </c>
      <c r="G135" s="26">
        <v>11</v>
      </c>
      <c r="H135" s="29">
        <v>52</v>
      </c>
    </row>
    <row r="136" spans="1:8" s="29" customFormat="1">
      <c r="A136" s="26"/>
      <c r="B136" s="26"/>
      <c r="C136" s="26"/>
      <c r="D136" s="26"/>
      <c r="E136" s="33">
        <f>DATE(1996,3,19)</f>
        <v>35143</v>
      </c>
      <c r="F136" s="28" t="s">
        <v>12</v>
      </c>
      <c r="G136" s="26">
        <v>10</v>
      </c>
      <c r="H136" s="29">
        <v>52</v>
      </c>
    </row>
    <row r="137" spans="1:8" s="29" customFormat="1">
      <c r="A137" s="26"/>
      <c r="B137" s="26"/>
      <c r="C137" s="26"/>
      <c r="D137" s="26"/>
      <c r="E137" s="33">
        <f>DATE(1996,3,20)</f>
        <v>35144</v>
      </c>
      <c r="F137" s="28" t="s">
        <v>12</v>
      </c>
      <c r="G137" s="26">
        <v>11</v>
      </c>
      <c r="H137" s="29">
        <v>52</v>
      </c>
    </row>
    <row r="138" spans="1:8" s="29" customFormat="1">
      <c r="A138" s="26"/>
      <c r="B138" s="26"/>
      <c r="C138" s="26"/>
      <c r="D138" s="26"/>
      <c r="E138" s="33">
        <f>DATE(1996,3,21)</f>
        <v>35145</v>
      </c>
      <c r="F138" s="28" t="s">
        <v>12</v>
      </c>
      <c r="G138" s="26">
        <v>17</v>
      </c>
      <c r="H138" s="29">
        <v>52</v>
      </c>
    </row>
    <row r="139" spans="1:8" s="29" customFormat="1">
      <c r="A139" s="26"/>
      <c r="B139" s="26"/>
      <c r="C139" s="26"/>
      <c r="D139" s="26"/>
      <c r="E139" s="33">
        <f>DATE(1996,3,22)</f>
        <v>35146</v>
      </c>
      <c r="F139" s="28" t="s">
        <v>12</v>
      </c>
      <c r="G139" s="26">
        <v>12</v>
      </c>
      <c r="H139" s="29">
        <v>52</v>
      </c>
    </row>
    <row r="140" spans="1:8" s="29" customFormat="1">
      <c r="A140" s="26"/>
      <c r="B140" s="26"/>
      <c r="C140" s="26"/>
      <c r="D140" s="26"/>
      <c r="E140" s="33">
        <f>DATE(1996,3,23)</f>
        <v>35147</v>
      </c>
      <c r="F140" s="28" t="s">
        <v>12</v>
      </c>
      <c r="G140" s="26">
        <v>16</v>
      </c>
      <c r="H140" s="29">
        <v>52</v>
      </c>
    </row>
    <row r="141" spans="1:8" s="29" customFormat="1">
      <c r="A141" s="26"/>
      <c r="B141" s="26"/>
      <c r="C141" s="26"/>
      <c r="D141" s="26"/>
      <c r="E141" s="33">
        <f>DATE(1996,3,24)</f>
        <v>35148</v>
      </c>
      <c r="F141" s="28" t="s">
        <v>12</v>
      </c>
      <c r="G141" s="26">
        <v>8</v>
      </c>
      <c r="H141" s="29">
        <v>52</v>
      </c>
    </row>
    <row r="142" spans="1:8" s="29" customFormat="1">
      <c r="A142" s="26"/>
      <c r="B142" s="26"/>
      <c r="C142" s="26"/>
      <c r="D142" s="26"/>
      <c r="E142" s="33">
        <f>DATE(1996,3,25)</f>
        <v>35149</v>
      </c>
      <c r="F142" s="28" t="s">
        <v>12</v>
      </c>
      <c r="G142" s="26">
        <v>15</v>
      </c>
      <c r="H142" s="29">
        <v>52</v>
      </c>
    </row>
    <row r="143" spans="1:8" s="29" customFormat="1">
      <c r="A143" s="26"/>
      <c r="B143" s="26"/>
      <c r="C143" s="26"/>
      <c r="D143" s="26"/>
      <c r="E143" s="33">
        <f>DATE(1996,3,26)</f>
        <v>35150</v>
      </c>
      <c r="F143" s="28" t="s">
        <v>12</v>
      </c>
      <c r="G143" s="26">
        <v>14</v>
      </c>
      <c r="H143" s="29">
        <v>52</v>
      </c>
    </row>
    <row r="144" spans="1:8" s="29" customFormat="1">
      <c r="A144" s="26"/>
      <c r="B144" s="26"/>
      <c r="C144" s="26"/>
      <c r="D144" s="26"/>
      <c r="E144" s="33">
        <f>DATE(1996,3,27)</f>
        <v>35151</v>
      </c>
      <c r="F144" s="28" t="s">
        <v>12</v>
      </c>
      <c r="G144" s="26">
        <v>9</v>
      </c>
      <c r="H144" s="29">
        <v>52</v>
      </c>
    </row>
    <row r="145" spans="1:8" s="29" customFormat="1">
      <c r="A145" s="26"/>
      <c r="B145" s="26"/>
      <c r="C145" s="26"/>
      <c r="D145" s="26"/>
      <c r="E145" s="33">
        <f>DATE(1996,3,28)</f>
        <v>35152</v>
      </c>
      <c r="F145" s="28" t="s">
        <v>12</v>
      </c>
      <c r="G145" s="26">
        <v>12</v>
      </c>
      <c r="H145" s="29">
        <v>52</v>
      </c>
    </row>
    <row r="146" spans="1:8" s="29" customFormat="1">
      <c r="A146" s="26"/>
      <c r="B146" s="26"/>
      <c r="C146" s="26"/>
      <c r="D146" s="26"/>
      <c r="E146" s="33">
        <f>DATE(1996,3,29)</f>
        <v>35153</v>
      </c>
      <c r="F146" s="28" t="s">
        <v>12</v>
      </c>
      <c r="G146" s="26">
        <v>4</v>
      </c>
      <c r="H146" s="29">
        <v>52</v>
      </c>
    </row>
    <row r="147" spans="1:8" s="29" customFormat="1">
      <c r="A147" s="26"/>
      <c r="B147" s="26"/>
      <c r="C147" s="26"/>
      <c r="D147" s="26"/>
      <c r="E147" s="33">
        <f>DATE(1996,3,30)</f>
        <v>35154</v>
      </c>
      <c r="F147" s="28" t="s">
        <v>12</v>
      </c>
      <c r="G147" s="26">
        <v>3</v>
      </c>
      <c r="H147" s="29">
        <v>52</v>
      </c>
    </row>
    <row r="148" spans="1:8" s="29" customFormat="1">
      <c r="A148" s="26"/>
      <c r="B148" s="26"/>
      <c r="C148" s="26"/>
      <c r="D148" s="26"/>
      <c r="E148" s="33">
        <f>DATE(1996,3,31)</f>
        <v>35155</v>
      </c>
      <c r="F148" s="28" t="s">
        <v>12</v>
      </c>
      <c r="G148" s="26">
        <v>3</v>
      </c>
      <c r="H148" s="29">
        <v>52</v>
      </c>
    </row>
    <row r="149" spans="1:8" s="25" customFormat="1">
      <c r="A149" s="22">
        <v>39</v>
      </c>
      <c r="B149" s="22" t="s">
        <v>48</v>
      </c>
      <c r="C149" s="22" t="s">
        <v>46</v>
      </c>
      <c r="D149" s="22"/>
      <c r="E149" s="30">
        <f>DATE(1996,9,11)</f>
        <v>35319</v>
      </c>
      <c r="F149" s="24" t="s">
        <v>12</v>
      </c>
      <c r="G149" s="22">
        <v>18</v>
      </c>
      <c r="H149" s="25">
        <v>52</v>
      </c>
    </row>
    <row r="150" spans="1:8" s="25" customFormat="1">
      <c r="A150" s="22"/>
      <c r="B150" s="22"/>
      <c r="C150" s="22"/>
      <c r="D150" s="22"/>
      <c r="E150" s="30">
        <f>DATE(1996,9,12)</f>
        <v>35320</v>
      </c>
      <c r="F150" s="24" t="s">
        <v>12</v>
      </c>
      <c r="G150" s="22">
        <v>13</v>
      </c>
      <c r="H150" s="25">
        <v>52</v>
      </c>
    </row>
    <row r="151" spans="1:8" s="25" customFormat="1">
      <c r="A151" s="22"/>
      <c r="B151" s="22"/>
      <c r="C151" s="22"/>
      <c r="D151" s="22"/>
      <c r="E151" s="30">
        <f>DATE(1996,9,13)</f>
        <v>35321</v>
      </c>
      <c r="F151" s="24" t="s">
        <v>12</v>
      </c>
      <c r="G151" s="22">
        <v>10</v>
      </c>
      <c r="H151" s="25">
        <v>52</v>
      </c>
    </row>
    <row r="152" spans="1:8" s="25" customFormat="1">
      <c r="A152" s="22"/>
      <c r="B152" s="22"/>
      <c r="C152" s="22"/>
      <c r="D152" s="22"/>
      <c r="E152" s="30">
        <f>DATE(1996,9,14)</f>
        <v>35322</v>
      </c>
      <c r="F152" s="24" t="s">
        <v>12</v>
      </c>
      <c r="G152" s="22">
        <v>17</v>
      </c>
      <c r="H152" s="25">
        <v>52</v>
      </c>
    </row>
    <row r="153" spans="1:8" s="25" customFormat="1">
      <c r="A153" s="22"/>
      <c r="B153" s="22"/>
      <c r="C153" s="22"/>
      <c r="D153" s="22"/>
      <c r="E153" s="30">
        <f>DATE(1996,9,15)</f>
        <v>35323</v>
      </c>
      <c r="F153" s="24" t="s">
        <v>12</v>
      </c>
      <c r="G153" s="22">
        <v>12</v>
      </c>
      <c r="H153" s="25">
        <v>52</v>
      </c>
    </row>
    <row r="154" spans="1:8" s="25" customFormat="1">
      <c r="A154" s="22"/>
      <c r="B154" s="22"/>
      <c r="C154" s="22"/>
      <c r="D154" s="22"/>
      <c r="E154" s="30">
        <f>DATE(1996,9,16)</f>
        <v>35324</v>
      </c>
      <c r="F154" s="24" t="s">
        <v>12</v>
      </c>
      <c r="G154" s="22">
        <v>13</v>
      </c>
      <c r="H154" s="25">
        <v>52</v>
      </c>
    </row>
    <row r="155" spans="1:8" s="25" customFormat="1">
      <c r="A155" s="22"/>
      <c r="B155" s="22"/>
      <c r="C155" s="22"/>
      <c r="D155" s="22"/>
      <c r="E155" s="30">
        <f>DATE(1996,9,17)</f>
        <v>35325</v>
      </c>
      <c r="F155" s="24" t="s">
        <v>12</v>
      </c>
      <c r="G155" s="22">
        <v>8</v>
      </c>
      <c r="H155" s="25">
        <v>52</v>
      </c>
    </row>
    <row r="156" spans="1:8" s="25" customFormat="1">
      <c r="A156" s="22"/>
      <c r="B156" s="22"/>
      <c r="C156" s="22"/>
      <c r="D156" s="22"/>
      <c r="E156" s="30"/>
      <c r="F156" s="24"/>
      <c r="G156" s="34">
        <f>SUM(G3:G155)</f>
        <v>2526</v>
      </c>
    </row>
    <row r="157" spans="1:8">
      <c r="E157" s="17"/>
      <c r="F157" s="7" t="s">
        <v>59</v>
      </c>
      <c r="G157" s="5"/>
    </row>
    <row r="158" spans="1:8" s="29" customFormat="1">
      <c r="A158" s="26">
        <v>40</v>
      </c>
      <c r="B158" s="26" t="s">
        <v>60</v>
      </c>
      <c r="C158" s="26"/>
      <c r="D158" s="26"/>
      <c r="E158" s="27" t="s">
        <v>61</v>
      </c>
      <c r="F158" s="35">
        <v>2</v>
      </c>
      <c r="G158" s="29" t="s">
        <v>62</v>
      </c>
      <c r="H158" s="29">
        <v>51</v>
      </c>
    </row>
    <row r="159" spans="1:8" s="29" customFormat="1">
      <c r="A159" s="26"/>
      <c r="B159" s="26"/>
      <c r="C159" s="26"/>
      <c r="D159" s="26"/>
      <c r="E159" s="27" t="s">
        <v>63</v>
      </c>
      <c r="F159" s="28">
        <v>2</v>
      </c>
      <c r="G159" s="29" t="s">
        <v>62</v>
      </c>
      <c r="H159" s="29">
        <v>51</v>
      </c>
    </row>
    <row r="160" spans="1:8" s="29" customFormat="1">
      <c r="A160" s="26"/>
      <c r="B160" s="26"/>
      <c r="C160" s="26"/>
      <c r="D160" s="26"/>
      <c r="E160" s="27" t="s">
        <v>64</v>
      </c>
      <c r="F160" s="28">
        <v>3</v>
      </c>
      <c r="G160" s="29" t="s">
        <v>62</v>
      </c>
      <c r="H160" s="29">
        <v>51</v>
      </c>
    </row>
    <row r="161" spans="1:8" s="29" customFormat="1">
      <c r="A161" s="26"/>
      <c r="B161" s="26"/>
      <c r="C161" s="26"/>
      <c r="D161" s="26"/>
      <c r="E161" s="27" t="s">
        <v>65</v>
      </c>
      <c r="F161" s="28">
        <v>3</v>
      </c>
      <c r="G161" s="29" t="s">
        <v>62</v>
      </c>
      <c r="H161" s="29">
        <v>51</v>
      </c>
    </row>
    <row r="162" spans="1:8" s="29" customFormat="1">
      <c r="A162" s="26"/>
      <c r="B162" s="26"/>
      <c r="C162" s="26"/>
      <c r="D162" s="26"/>
      <c r="E162" s="27" t="s">
        <v>66</v>
      </c>
      <c r="F162" s="28">
        <v>4</v>
      </c>
      <c r="G162" s="29" t="s">
        <v>62</v>
      </c>
      <c r="H162" s="29">
        <v>51</v>
      </c>
    </row>
    <row r="163" spans="1:8" s="29" customFormat="1">
      <c r="A163" s="26"/>
      <c r="B163" s="26"/>
      <c r="C163" s="26"/>
      <c r="D163" s="26"/>
      <c r="E163" s="27" t="s">
        <v>67</v>
      </c>
      <c r="F163" s="28">
        <v>6</v>
      </c>
      <c r="G163" s="29" t="s">
        <v>62</v>
      </c>
      <c r="H163" s="29">
        <v>51</v>
      </c>
    </row>
    <row r="164" spans="1:8" s="29" customFormat="1">
      <c r="A164" s="26"/>
      <c r="B164" s="26"/>
      <c r="C164" s="26"/>
      <c r="D164" s="26"/>
      <c r="E164" s="27" t="s">
        <v>68</v>
      </c>
      <c r="F164" s="28">
        <v>2</v>
      </c>
      <c r="G164" s="29" t="s">
        <v>62</v>
      </c>
      <c r="H164" s="29">
        <v>51</v>
      </c>
    </row>
    <row r="165" spans="1:8" s="29" customFormat="1">
      <c r="A165" s="26"/>
      <c r="B165" s="26"/>
      <c r="C165" s="26"/>
      <c r="D165" s="26"/>
      <c r="E165" s="27" t="s">
        <v>69</v>
      </c>
      <c r="F165" s="28">
        <v>3</v>
      </c>
      <c r="G165" s="29" t="s">
        <v>62</v>
      </c>
      <c r="H165" s="29">
        <v>51</v>
      </c>
    </row>
    <row r="166" spans="1:8" s="29" customFormat="1">
      <c r="A166" s="26"/>
      <c r="B166" s="26"/>
      <c r="C166" s="26"/>
      <c r="D166" s="26"/>
      <c r="E166" s="27" t="s">
        <v>70</v>
      </c>
      <c r="F166" s="28">
        <v>5</v>
      </c>
      <c r="G166" s="29" t="s">
        <v>62</v>
      </c>
      <c r="H166" s="29">
        <v>51</v>
      </c>
    </row>
    <row r="167" spans="1:8" s="29" customFormat="1">
      <c r="A167" s="26"/>
      <c r="B167" s="26"/>
      <c r="C167" s="26"/>
      <c r="D167" s="26"/>
      <c r="E167" s="27" t="s">
        <v>71</v>
      </c>
      <c r="F167" s="28">
        <v>2</v>
      </c>
      <c r="G167" s="29" t="s">
        <v>62</v>
      </c>
      <c r="H167" s="29">
        <v>51</v>
      </c>
    </row>
    <row r="168" spans="1:8" s="29" customFormat="1">
      <c r="A168" s="26"/>
      <c r="B168" s="26"/>
      <c r="C168" s="26"/>
      <c r="D168" s="26"/>
      <c r="E168" s="27" t="s">
        <v>72</v>
      </c>
      <c r="F168" s="28">
        <v>1</v>
      </c>
      <c r="G168" s="29" t="s">
        <v>62</v>
      </c>
      <c r="H168" s="29">
        <v>51</v>
      </c>
    </row>
    <row r="169" spans="1:8" s="29" customFormat="1">
      <c r="A169" s="26"/>
      <c r="B169" s="26"/>
      <c r="C169" s="26"/>
      <c r="D169" s="26"/>
      <c r="E169" s="27" t="s">
        <v>73</v>
      </c>
      <c r="F169" s="28">
        <v>1</v>
      </c>
      <c r="G169" s="29" t="s">
        <v>62</v>
      </c>
      <c r="H169" s="29">
        <v>51</v>
      </c>
    </row>
    <row r="170" spans="1:8" s="29" customFormat="1">
      <c r="A170" s="26"/>
      <c r="B170" s="26"/>
      <c r="C170" s="26"/>
      <c r="D170" s="26"/>
      <c r="E170" s="27" t="s">
        <v>74</v>
      </c>
      <c r="F170" s="28">
        <v>1</v>
      </c>
      <c r="G170" s="29" t="s">
        <v>62</v>
      </c>
      <c r="H170" s="29">
        <v>51</v>
      </c>
    </row>
    <row r="171" spans="1:8" s="29" customFormat="1">
      <c r="A171" s="26"/>
      <c r="B171" s="26"/>
      <c r="C171" s="26"/>
      <c r="D171" s="26"/>
      <c r="E171" s="27" t="s">
        <v>75</v>
      </c>
      <c r="F171" s="28">
        <v>1</v>
      </c>
      <c r="G171" s="29" t="s">
        <v>62</v>
      </c>
      <c r="H171" s="29">
        <v>51</v>
      </c>
    </row>
    <row r="172" spans="1:8" s="29" customFormat="1">
      <c r="A172" s="26"/>
      <c r="B172" s="26"/>
      <c r="C172" s="26"/>
      <c r="D172" s="26"/>
      <c r="E172" s="27" t="s">
        <v>76</v>
      </c>
      <c r="F172" s="28">
        <v>2</v>
      </c>
      <c r="G172" s="29" t="s">
        <v>62</v>
      </c>
      <c r="H172" s="29">
        <v>51</v>
      </c>
    </row>
    <row r="173" spans="1:8" s="29" customFormat="1">
      <c r="A173" s="26"/>
      <c r="B173" s="26"/>
      <c r="C173" s="26"/>
      <c r="D173" s="26"/>
      <c r="E173" s="27" t="s">
        <v>77</v>
      </c>
      <c r="F173" s="28">
        <v>3</v>
      </c>
      <c r="G173" s="29" t="s">
        <v>62</v>
      </c>
      <c r="H173" s="29">
        <v>51</v>
      </c>
    </row>
    <row r="174" spans="1:8" s="29" customFormat="1">
      <c r="A174" s="26"/>
      <c r="B174" s="26"/>
      <c r="C174" s="26"/>
      <c r="D174" s="26"/>
      <c r="E174" s="27" t="s">
        <v>78</v>
      </c>
      <c r="F174" s="28">
        <v>2</v>
      </c>
      <c r="G174" s="29" t="s">
        <v>62</v>
      </c>
      <c r="H174" s="29">
        <v>51</v>
      </c>
    </row>
    <row r="175" spans="1:8" s="25" customFormat="1">
      <c r="A175" s="22">
        <v>41</v>
      </c>
      <c r="B175" s="22" t="s">
        <v>79</v>
      </c>
      <c r="C175" s="22"/>
      <c r="D175" s="22"/>
      <c r="E175" s="23" t="s">
        <v>80</v>
      </c>
      <c r="F175" s="24">
        <v>2</v>
      </c>
      <c r="G175" s="22" t="s">
        <v>62</v>
      </c>
      <c r="H175" s="25">
        <v>51</v>
      </c>
    </row>
    <row r="176" spans="1:8" s="25" customFormat="1">
      <c r="A176" s="22"/>
      <c r="B176" s="22"/>
      <c r="C176" s="22"/>
      <c r="D176" s="22"/>
      <c r="E176" s="23" t="s">
        <v>81</v>
      </c>
      <c r="F176" s="24">
        <v>2</v>
      </c>
      <c r="G176" s="22" t="s">
        <v>62</v>
      </c>
      <c r="H176" s="25">
        <v>51</v>
      </c>
    </row>
    <row r="177" spans="1:8" s="25" customFormat="1">
      <c r="A177" s="22"/>
      <c r="B177" s="22"/>
      <c r="C177" s="22"/>
      <c r="D177" s="22"/>
      <c r="E177" s="23" t="s">
        <v>82</v>
      </c>
      <c r="F177" s="24">
        <v>4</v>
      </c>
      <c r="G177" s="22" t="s">
        <v>62</v>
      </c>
      <c r="H177" s="25">
        <v>51</v>
      </c>
    </row>
    <row r="178" spans="1:8" s="25" customFormat="1">
      <c r="A178" s="22"/>
      <c r="B178" s="22"/>
      <c r="C178" s="22"/>
      <c r="D178" s="22"/>
      <c r="E178" s="23" t="s">
        <v>83</v>
      </c>
      <c r="F178" s="24">
        <v>3</v>
      </c>
      <c r="G178" s="22" t="s">
        <v>62</v>
      </c>
      <c r="H178" s="25">
        <v>51</v>
      </c>
    </row>
    <row r="179" spans="1:8" s="25" customFormat="1">
      <c r="A179" s="22"/>
      <c r="B179" s="22"/>
      <c r="C179" s="22"/>
      <c r="D179" s="22"/>
      <c r="E179" s="23" t="s">
        <v>84</v>
      </c>
      <c r="F179" s="24">
        <v>5</v>
      </c>
      <c r="G179" s="22" t="s">
        <v>62</v>
      </c>
      <c r="H179" s="25">
        <v>51</v>
      </c>
    </row>
    <row r="180" spans="1:8" s="25" customFormat="1">
      <c r="A180" s="22"/>
      <c r="B180" s="22"/>
      <c r="C180" s="22"/>
      <c r="D180" s="22"/>
      <c r="E180" s="23" t="s">
        <v>85</v>
      </c>
      <c r="F180" s="24">
        <v>5</v>
      </c>
      <c r="G180" s="22" t="s">
        <v>62</v>
      </c>
      <c r="H180" s="25">
        <v>51</v>
      </c>
    </row>
    <row r="181" spans="1:8" s="25" customFormat="1">
      <c r="A181" s="22"/>
      <c r="B181" s="22"/>
      <c r="C181" s="22"/>
      <c r="D181" s="22"/>
      <c r="E181" s="23" t="s">
        <v>86</v>
      </c>
      <c r="F181" s="24">
        <v>4</v>
      </c>
      <c r="G181" s="22" t="s">
        <v>62</v>
      </c>
      <c r="H181" s="25">
        <v>51</v>
      </c>
    </row>
    <row r="182" spans="1:8" s="25" customFormat="1">
      <c r="A182" s="22"/>
      <c r="B182" s="22"/>
      <c r="C182" s="22"/>
      <c r="D182" s="22"/>
      <c r="E182" s="23" t="s">
        <v>87</v>
      </c>
      <c r="F182" s="24">
        <v>5</v>
      </c>
      <c r="G182" s="22" t="s">
        <v>62</v>
      </c>
      <c r="H182" s="25">
        <v>51</v>
      </c>
    </row>
    <row r="183" spans="1:8" s="25" customFormat="1">
      <c r="A183" s="22"/>
      <c r="B183" s="22"/>
      <c r="C183" s="22"/>
      <c r="D183" s="22"/>
      <c r="E183" s="23" t="s">
        <v>88</v>
      </c>
      <c r="F183" s="24">
        <v>5</v>
      </c>
      <c r="G183" s="22" t="s">
        <v>62</v>
      </c>
      <c r="H183" s="25">
        <v>51</v>
      </c>
    </row>
    <row r="184" spans="1:8" s="25" customFormat="1">
      <c r="A184" s="22"/>
      <c r="B184" s="22"/>
      <c r="C184" s="22"/>
      <c r="D184" s="22"/>
      <c r="E184" s="23" t="s">
        <v>89</v>
      </c>
      <c r="F184" s="24">
        <v>3</v>
      </c>
      <c r="G184" s="22" t="s">
        <v>62</v>
      </c>
      <c r="H184" s="25">
        <v>51</v>
      </c>
    </row>
    <row r="185" spans="1:8" s="25" customFormat="1">
      <c r="A185" s="22"/>
      <c r="B185" s="22"/>
      <c r="C185" s="22"/>
      <c r="D185" s="22"/>
      <c r="E185" s="23" t="s">
        <v>90</v>
      </c>
      <c r="F185" s="24">
        <v>2</v>
      </c>
      <c r="G185" s="22" t="s">
        <v>62</v>
      </c>
      <c r="H185" s="25">
        <v>51</v>
      </c>
    </row>
    <row r="186" spans="1:8" s="25" customFormat="1">
      <c r="A186" s="22"/>
      <c r="B186" s="22"/>
      <c r="C186" s="22"/>
      <c r="D186" s="22"/>
      <c r="E186" s="23" t="s">
        <v>91</v>
      </c>
      <c r="F186" s="24">
        <v>3</v>
      </c>
      <c r="G186" s="22" t="s">
        <v>62</v>
      </c>
      <c r="H186" s="25">
        <v>51</v>
      </c>
    </row>
    <row r="187" spans="1:8">
      <c r="F187" s="37">
        <f>SUM(F158:F186)</f>
        <v>86</v>
      </c>
      <c r="H187" s="29"/>
    </row>
  </sheetData>
  <sheetProtection algorithmName="SHA-512" hashValue="K/38Yu+wY1i7fEYDvjloK9sFETvdULVkkTD1yv5/ZZFyGvWzonutX4ZFLnligjUPRekW4HUAGo/cCSGXHgmG3Q==" saltValue="XjnxJRP3izcm/5qzmplkbg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2024-10-04T13:56:08Z</dcterms:created>
  <dcterms:modified xsi:type="dcterms:W3CDTF">2024-10-04T13:56:55Z</dcterms:modified>
  <cp:category/>
  <cp:contentStatus/>
</cp:coreProperties>
</file>