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CBC1696-70C3-47AC-BA97-6162B18DCDF9}"/>
  <bookViews>
    <workbookView xWindow="240" yWindow="105" windowWidth="14805" windowHeight="8010" xr2:uid="{00000000-000D-0000-FFFF-FFFF00000000}"/>
  </bookViews>
  <sheets>
    <sheet name="3. BELLEAU WOO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2" l="1"/>
  <c r="E99" i="2"/>
  <c r="E98" i="2"/>
  <c r="E97" i="2"/>
  <c r="E96" i="2"/>
  <c r="E95" i="2"/>
  <c r="E94" i="2"/>
  <c r="E93" i="2"/>
  <c r="E92" i="2"/>
  <c r="E91" i="2"/>
  <c r="E90" i="2"/>
  <c r="E89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3" i="2"/>
  <c r="E11" i="2"/>
  <c r="E10" i="2"/>
  <c r="E9" i="2"/>
  <c r="E8" i="2"/>
  <c r="E7" i="2"/>
  <c r="E5" i="2"/>
  <c r="E4" i="2"/>
  <c r="E3" i="2"/>
</calcChain>
</file>

<file path=xl/sharedStrings.xml><?xml version="1.0" encoding="utf-8"?>
<sst xmlns="http://schemas.openxmlformats.org/spreadsheetml/2006/main" count="182" uniqueCount="44">
  <si>
    <t>SHIPS - 3. BELLEAU WOOD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</si>
  <si>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</si>
  <si>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</si>
  <si>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</si>
  <si>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</si>
  <si>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</si>
  <si>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</si>
  <si>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</si>
  <si>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</si>
  <si>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1989</t>
    <phoneticPr fontId="2"/>
  </si>
  <si>
    <t>OPNAVINST 5750.12D</t>
    <phoneticPr fontId="2"/>
  </si>
  <si>
    <t>USS BELLEAU WOOD (LHA-3)</t>
    <phoneticPr fontId="2"/>
  </si>
  <si>
    <t>Letter</t>
    <phoneticPr fontId="2"/>
  </si>
  <si>
    <t>COMMAND HISTORY FOR 1990</t>
    <phoneticPr fontId="2"/>
  </si>
  <si>
    <t>OPNAVINST 5750.12E</t>
    <phoneticPr fontId="2"/>
  </si>
  <si>
    <t>COMMAND HISTORY FOR 1991</t>
    <phoneticPr fontId="2"/>
  </si>
  <si>
    <t>COMMAND HISTORY FOR 1992</t>
    <phoneticPr fontId="2"/>
  </si>
  <si>
    <t>NO DATE</t>
    <phoneticPr fontId="2"/>
  </si>
  <si>
    <t>COMMAND HISTORY FOR 1993</t>
    <phoneticPr fontId="2"/>
  </si>
  <si>
    <t>COMMAND HISTORY FOR 1994</t>
    <phoneticPr fontId="2"/>
  </si>
  <si>
    <t>OPNAVINST 5750.12E</t>
  </si>
  <si>
    <t>COMMAND HISTORY FOR 1995</t>
    <phoneticPr fontId="2"/>
  </si>
  <si>
    <t>COMMAND HISTORY FOR 1996</t>
    <phoneticPr fontId="2"/>
  </si>
  <si>
    <t>SHIP’S ORGANIZATION AND REGULATIONS MANUAL (SORM)</t>
  </si>
  <si>
    <t>OPNAVINST 3120.32B</t>
    <phoneticPr fontId="2"/>
  </si>
  <si>
    <t>SEMI-ANNUAL CHECK LIST OF EFFECTIVE BELLEAU WOOD INSTRUCTIONS</t>
  </si>
  <si>
    <t>LHA3NOTE 5215</t>
    <phoneticPr fontId="2"/>
  </si>
  <si>
    <t>January, 1997</t>
    <phoneticPr fontId="2"/>
  </si>
  <si>
    <t>SHIP’S DECK LOG SHEEET</t>
    <phoneticPr fontId="2"/>
  </si>
  <si>
    <t>OPNAV 3100/99</t>
    <phoneticPr fontId="2"/>
  </si>
  <si>
    <t>SHIP'S DECK LOG - TITLE PAGE</t>
    <phoneticPr fontId="2"/>
  </si>
  <si>
    <t>OPNAV 3100/98</t>
    <phoneticPr fontId="2"/>
  </si>
  <si>
    <t>May, 1993</t>
    <phoneticPr fontId="2"/>
  </si>
  <si>
    <t>SHIP’S DECK LOG SHEEET</t>
  </si>
  <si>
    <t>SHIP'S DECK LOG SHEET</t>
    <phoneticPr fontId="2"/>
  </si>
  <si>
    <t>August, 1993</t>
    <phoneticPr fontId="2"/>
  </si>
  <si>
    <t>July, 1996</t>
    <phoneticPr fontId="2"/>
  </si>
  <si>
    <t>WELCOME ABOARD PAMPHLET</t>
    <phoneticPr fontId="2"/>
  </si>
  <si>
    <t>WESTPAC 89</t>
    <phoneticPr fontId="2"/>
  </si>
  <si>
    <t>NO DATE</t>
  </si>
  <si>
    <t>RECORDS OF SHIP LOCATING (March 7~, 1993)</t>
  </si>
  <si>
    <t>B5</t>
    <phoneticPr fontId="2"/>
  </si>
  <si>
    <t>RECORDS OF SHIP LOCATING (August 5~, 1993)</t>
  </si>
  <si>
    <t>RECORDS OF SHIP LOCATING (August 8~, 1996)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</si>
</sst>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176" fontId="3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2" borderId="0" xfId="1" applyNumberFormat="1" applyFont="1" applyAlignment="1">
      <alignment vertical="center"/>
    </xf>
    <xf numFmtId="0" fontId="4" fillId="2" borderId="0" xfId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D2E6-5896-4DC9-B35E-709E48824292}">
  <dimension ref="A1:H105"/>
  <sheetViews>
    <sheetView tabSelected="1" workbookViewId="0"/>
  </sheetViews>
  <sheetFormatPr defaultColWidth="13" defaultRowHeight="12"/>
  <cols>
    <col min="1" max="1" width="3.375" style="7" customWidth="1"/>
    <col min="2" max="2" width="50.25" style="7" customWidth="1"/>
    <col min="3" max="3" width="18.625" style="7" customWidth="1"/>
    <col min="4" max="4" width="25" style="7" customWidth="1"/>
    <col min="5" max="5" width="15.25" style="8" customWidth="1"/>
    <col min="6" max="6" width="8.125" style="9" customWidth="1"/>
    <col min="7" max="7" width="4.625" style="7" customWidth="1"/>
    <col min="8" max="8" width="4.5" style="10" customWidth="1"/>
    <col min="9" max="16384" width="13" style="10"/>
  </cols>
  <sheetData>
    <row r="1" spans="1:8" s="2" customFormat="1">
      <c r="A1" s="1" t="s">
        <v>0</v>
      </c>
      <c r="B1" s="1"/>
      <c r="C1" s="1"/>
      <c r="E1" s="3"/>
      <c r="F1" s="4"/>
    </row>
    <row r="2" spans="1:8" s="5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pans="1:8">
      <c r="A3" s="7">
        <v>1</v>
      </c>
      <c r="B3" s="7" t="s">
        <v>9</v>
      </c>
      <c r="C3" s="7" t="s">
        <v>10</v>
      </c>
      <c r="D3" s="7" t="s">
        <v>11</v>
      </c>
      <c r="E3" s="8">
        <f>DATE(1990,3,14)</f>
        <v>32946</v>
      </c>
      <c r="F3" s="9" t="s">
        <v>12</v>
      </c>
      <c r="G3" s="7">
        <v>17</v>
      </c>
      <c r="H3" s="10">
        <v>46</v>
      </c>
    </row>
    <row r="4" spans="1:8" s="14" customFormat="1">
      <c r="A4" s="11">
        <v>2</v>
      </c>
      <c r="B4" s="11" t="s">
        <v>13</v>
      </c>
      <c r="C4" s="11" t="s">
        <v>14</v>
      </c>
      <c r="D4" s="11" t="s">
        <v>11</v>
      </c>
      <c r="E4" s="12">
        <f>DATE(1991,4,10)</f>
        <v>33338</v>
      </c>
      <c r="F4" s="13" t="s">
        <v>12</v>
      </c>
      <c r="G4" s="11">
        <v>17</v>
      </c>
      <c r="H4" s="14">
        <v>46</v>
      </c>
    </row>
    <row r="5" spans="1:8">
      <c r="A5" s="7">
        <v>3</v>
      </c>
      <c r="B5" s="7" t="s">
        <v>15</v>
      </c>
      <c r="C5" s="7" t="s">
        <v>14</v>
      </c>
      <c r="D5" s="7" t="s">
        <v>11</v>
      </c>
      <c r="E5" s="8">
        <f>DATE(1992,2,26)</f>
        <v>33660</v>
      </c>
      <c r="F5" s="9" t="s">
        <v>12</v>
      </c>
      <c r="G5" s="7">
        <v>19</v>
      </c>
      <c r="H5" s="10">
        <v>46</v>
      </c>
    </row>
    <row r="6" spans="1:8" s="14" customFormat="1">
      <c r="A6" s="11">
        <v>4</v>
      </c>
      <c r="B6" s="11" t="s">
        <v>16</v>
      </c>
      <c r="C6" s="11" t="s">
        <v>14</v>
      </c>
      <c r="D6" s="11" t="s">
        <v>11</v>
      </c>
      <c r="E6" s="12" t="s">
        <v>17</v>
      </c>
      <c r="F6" s="13" t="s">
        <v>12</v>
      </c>
      <c r="G6" s="11">
        <v>9</v>
      </c>
      <c r="H6" s="14">
        <v>46</v>
      </c>
    </row>
    <row r="7" spans="1:8">
      <c r="A7" s="7">
        <v>5</v>
      </c>
      <c r="B7" s="7" t="s">
        <v>18</v>
      </c>
      <c r="C7" s="7" t="s">
        <v>14</v>
      </c>
      <c r="D7" s="7" t="s">
        <v>11</v>
      </c>
      <c r="E7" s="8">
        <f>DATE(1994,3,1)</f>
        <v>34394</v>
      </c>
      <c r="F7" s="9" t="s">
        <v>12</v>
      </c>
      <c r="G7" s="7">
        <v>16</v>
      </c>
      <c r="H7" s="10">
        <v>46</v>
      </c>
    </row>
    <row r="8" spans="1:8" s="14" customFormat="1">
      <c r="A8" s="11">
        <v>6</v>
      </c>
      <c r="B8" s="11" t="s">
        <v>19</v>
      </c>
      <c r="C8" s="11" t="s">
        <v>20</v>
      </c>
      <c r="D8" s="11" t="s">
        <v>11</v>
      </c>
      <c r="E8" s="12">
        <f>DATE(1995,1,17)</f>
        <v>34716</v>
      </c>
      <c r="F8" s="13" t="s">
        <v>12</v>
      </c>
      <c r="G8" s="11">
        <v>20</v>
      </c>
      <c r="H8" s="14">
        <v>46</v>
      </c>
    </row>
    <row r="9" spans="1:8">
      <c r="A9" s="7">
        <v>7</v>
      </c>
      <c r="B9" s="7" t="s">
        <v>21</v>
      </c>
      <c r="C9" s="7" t="s">
        <v>14</v>
      </c>
      <c r="D9" s="7" t="s">
        <v>11</v>
      </c>
      <c r="E9" s="8">
        <f>DATE(1996,1,14)</f>
        <v>35078</v>
      </c>
      <c r="F9" s="9" t="s">
        <v>12</v>
      </c>
      <c r="G9" s="7">
        <v>18</v>
      </c>
      <c r="H9" s="10">
        <v>46</v>
      </c>
    </row>
    <row r="10" spans="1:8" s="14" customFormat="1">
      <c r="A10" s="11">
        <v>8</v>
      </c>
      <c r="B10" s="11" t="s">
        <v>22</v>
      </c>
      <c r="C10" s="11" t="s">
        <v>20</v>
      </c>
      <c r="D10" s="11" t="s">
        <v>11</v>
      </c>
      <c r="E10" s="12">
        <f>DATE(1997,10,23)</f>
        <v>35726</v>
      </c>
      <c r="F10" s="13" t="s">
        <v>12</v>
      </c>
      <c r="G10" s="11">
        <v>34</v>
      </c>
      <c r="H10" s="14">
        <v>46</v>
      </c>
    </row>
    <row r="11" spans="1:8">
      <c r="A11" s="7">
        <v>9</v>
      </c>
      <c r="B11" s="7" t="s">
        <v>23</v>
      </c>
      <c r="C11" s="7" t="s">
        <v>24</v>
      </c>
      <c r="D11" s="7" t="s">
        <v>11</v>
      </c>
      <c r="E11" s="8">
        <f>DATE(1993,1,27)</f>
        <v>33996</v>
      </c>
      <c r="F11" s="9" t="s">
        <v>12</v>
      </c>
      <c r="G11" s="7">
        <v>65</v>
      </c>
      <c r="H11" s="10">
        <v>46</v>
      </c>
    </row>
    <row r="12" spans="1:8" s="14" customFormat="1" ht="22.5">
      <c r="A12" s="11">
        <v>10</v>
      </c>
      <c r="B12" s="11" t="s">
        <v>25</v>
      </c>
      <c r="C12" s="11" t="s">
        <v>26</v>
      </c>
      <c r="D12" s="11" t="s">
        <v>11</v>
      </c>
      <c r="E12" s="12" t="s">
        <v>27</v>
      </c>
      <c r="F12" s="13" t="s">
        <v>12</v>
      </c>
      <c r="G12" s="11">
        <v>14</v>
      </c>
      <c r="H12" s="14">
        <v>46</v>
      </c>
    </row>
    <row r="13" spans="1:8">
      <c r="A13" s="10">
        <v>11</v>
      </c>
      <c r="B13" s="7" t="s">
        <v>28</v>
      </c>
      <c r="C13" s="10" t="s">
        <v>29</v>
      </c>
      <c r="D13" s="10" t="s">
        <v>11</v>
      </c>
      <c r="E13" s="15">
        <f>DATE(1993,3,5)</f>
        <v>34033</v>
      </c>
      <c r="F13" s="16" t="s">
        <v>12</v>
      </c>
      <c r="G13" s="10">
        <v>11</v>
      </c>
      <c r="H13" s="10">
        <v>46</v>
      </c>
    </row>
    <row r="14" spans="1:8">
      <c r="A14" s="10"/>
      <c r="C14" s="10"/>
      <c r="D14" s="10"/>
      <c r="E14" s="15">
        <f>DATE(1993,3,6)</f>
        <v>34034</v>
      </c>
      <c r="F14" s="16" t="s">
        <v>12</v>
      </c>
      <c r="G14" s="10">
        <v>10</v>
      </c>
      <c r="H14" s="10">
        <v>46</v>
      </c>
    </row>
    <row r="15" spans="1:8">
      <c r="A15" s="10"/>
      <c r="C15" s="10"/>
      <c r="D15" s="10"/>
      <c r="E15" s="15">
        <f>DATE(1993,3,7)</f>
        <v>34035</v>
      </c>
      <c r="F15" s="16" t="s">
        <v>12</v>
      </c>
      <c r="G15" s="10">
        <v>5</v>
      </c>
      <c r="H15" s="10">
        <v>46</v>
      </c>
    </row>
    <row r="16" spans="1:8">
      <c r="A16" s="10"/>
      <c r="C16" s="10"/>
      <c r="D16" s="10"/>
      <c r="E16" s="15">
        <f>DATE(1993,3,18)</f>
        <v>34046</v>
      </c>
      <c r="F16" s="16" t="s">
        <v>12</v>
      </c>
      <c r="G16" s="10">
        <v>10</v>
      </c>
      <c r="H16" s="10">
        <v>46</v>
      </c>
    </row>
    <row r="17" spans="1:8" s="14" customFormat="1">
      <c r="A17" s="11">
        <v>12</v>
      </c>
      <c r="B17" s="11" t="s">
        <v>30</v>
      </c>
      <c r="C17" s="11" t="s">
        <v>31</v>
      </c>
      <c r="D17" s="11" t="s">
        <v>11</v>
      </c>
      <c r="E17" s="12" t="s">
        <v>32</v>
      </c>
      <c r="F17" s="13" t="s">
        <v>12</v>
      </c>
      <c r="G17" s="11">
        <v>1</v>
      </c>
      <c r="H17" s="14">
        <v>46</v>
      </c>
    </row>
    <row r="18" spans="1:8" s="14" customFormat="1">
      <c r="A18" s="11"/>
      <c r="B18" s="11" t="s">
        <v>33</v>
      </c>
      <c r="C18" s="11" t="s">
        <v>29</v>
      </c>
      <c r="D18" s="11" t="s">
        <v>11</v>
      </c>
      <c r="E18" s="12">
        <f>DATE(1993,5,1)</f>
        <v>34090</v>
      </c>
      <c r="F18" s="13" t="s">
        <v>12</v>
      </c>
      <c r="G18" s="11">
        <v>7</v>
      </c>
      <c r="H18" s="14">
        <v>46</v>
      </c>
    </row>
    <row r="19" spans="1:8" s="14" customFormat="1">
      <c r="A19" s="11"/>
      <c r="B19" s="11"/>
      <c r="C19" s="11"/>
      <c r="D19" s="11"/>
      <c r="E19" s="12">
        <f>DATE(1993,5,2)</f>
        <v>34091</v>
      </c>
      <c r="F19" s="13" t="s">
        <v>12</v>
      </c>
      <c r="G19" s="11">
        <v>7</v>
      </c>
      <c r="H19" s="14">
        <v>46</v>
      </c>
    </row>
    <row r="20" spans="1:8" s="14" customFormat="1">
      <c r="A20" s="11"/>
      <c r="B20" s="11"/>
      <c r="C20" s="11"/>
      <c r="D20" s="11"/>
      <c r="E20" s="12">
        <f>DATE(1993,5,3)</f>
        <v>34092</v>
      </c>
      <c r="F20" s="13" t="s">
        <v>12</v>
      </c>
      <c r="G20" s="11">
        <v>6</v>
      </c>
      <c r="H20" s="14">
        <v>46</v>
      </c>
    </row>
    <row r="21" spans="1:8" s="14" customFormat="1">
      <c r="A21" s="11"/>
      <c r="B21" s="11"/>
      <c r="C21" s="11"/>
      <c r="D21" s="11"/>
      <c r="E21" s="12">
        <f>DATE(1993,5,4)</f>
        <v>34093</v>
      </c>
      <c r="F21" s="13" t="s">
        <v>12</v>
      </c>
      <c r="G21" s="11">
        <v>10</v>
      </c>
      <c r="H21" s="14">
        <v>46</v>
      </c>
    </row>
    <row r="22" spans="1:8" s="14" customFormat="1">
      <c r="A22" s="11"/>
      <c r="B22" s="11"/>
      <c r="C22" s="11"/>
      <c r="D22" s="11"/>
      <c r="E22" s="12">
        <f>DATE(1993,5,5)</f>
        <v>34094</v>
      </c>
      <c r="F22" s="13" t="s">
        <v>12</v>
      </c>
      <c r="G22" s="11">
        <v>11</v>
      </c>
      <c r="H22" s="14">
        <v>46</v>
      </c>
    </row>
    <row r="23" spans="1:8" s="14" customFormat="1">
      <c r="A23" s="11"/>
      <c r="B23" s="11"/>
      <c r="C23" s="11"/>
      <c r="D23" s="11"/>
      <c r="E23" s="12">
        <f>DATE(1993,5,6)</f>
        <v>34095</v>
      </c>
      <c r="F23" s="13" t="s">
        <v>12</v>
      </c>
      <c r="G23" s="11">
        <v>6</v>
      </c>
      <c r="H23" s="14">
        <v>46</v>
      </c>
    </row>
    <row r="24" spans="1:8" s="14" customFormat="1">
      <c r="A24" s="11"/>
      <c r="B24" s="11"/>
      <c r="C24" s="11"/>
      <c r="D24" s="11"/>
      <c r="E24" s="12">
        <f>DATE(1993,5,7)</f>
        <v>34096</v>
      </c>
      <c r="F24" s="13" t="s">
        <v>12</v>
      </c>
      <c r="G24" s="11">
        <v>7</v>
      </c>
      <c r="H24" s="14">
        <v>46</v>
      </c>
    </row>
    <row r="25" spans="1:8" s="14" customFormat="1">
      <c r="A25" s="11"/>
      <c r="B25" s="11"/>
      <c r="C25" s="11"/>
      <c r="D25" s="11"/>
      <c r="E25" s="12">
        <f>DATE(1993,5,8)</f>
        <v>34097</v>
      </c>
      <c r="F25" s="13" t="s">
        <v>12</v>
      </c>
      <c r="G25" s="11">
        <v>6</v>
      </c>
      <c r="H25" s="14">
        <v>46</v>
      </c>
    </row>
    <row r="26" spans="1:8" s="14" customFormat="1">
      <c r="A26" s="11"/>
      <c r="B26" s="11"/>
      <c r="C26" s="11"/>
      <c r="D26" s="11"/>
      <c r="E26" s="12">
        <f>DATE(1993,5,9)</f>
        <v>34098</v>
      </c>
      <c r="F26" s="13" t="s">
        <v>12</v>
      </c>
      <c r="G26" s="11">
        <v>5</v>
      </c>
      <c r="H26" s="14">
        <v>46</v>
      </c>
    </row>
    <row r="27" spans="1:8" s="14" customFormat="1">
      <c r="A27" s="11"/>
      <c r="B27" s="11"/>
      <c r="C27" s="11"/>
      <c r="D27" s="11"/>
      <c r="E27" s="12">
        <f>DATE(1993,5,10)</f>
        <v>34099</v>
      </c>
      <c r="F27" s="13" t="s">
        <v>12</v>
      </c>
      <c r="G27" s="11">
        <v>5</v>
      </c>
      <c r="H27" s="14">
        <v>46</v>
      </c>
    </row>
    <row r="28" spans="1:8" s="14" customFormat="1">
      <c r="A28" s="11"/>
      <c r="B28" s="11"/>
      <c r="C28" s="11"/>
      <c r="D28" s="11"/>
      <c r="E28" s="12">
        <f>DATE(1993,5,11)</f>
        <v>34100</v>
      </c>
      <c r="F28" s="13" t="s">
        <v>12</v>
      </c>
      <c r="G28" s="11">
        <v>6</v>
      </c>
      <c r="H28" s="14">
        <v>46</v>
      </c>
    </row>
    <row r="29" spans="1:8" s="14" customFormat="1">
      <c r="A29" s="11"/>
      <c r="B29" s="11"/>
      <c r="C29" s="11"/>
      <c r="D29" s="11"/>
      <c r="E29" s="12">
        <f>DATE(1993,5,12)</f>
        <v>34101</v>
      </c>
      <c r="F29" s="13" t="s">
        <v>12</v>
      </c>
      <c r="G29" s="11">
        <v>8</v>
      </c>
      <c r="H29" s="14">
        <v>46</v>
      </c>
    </row>
    <row r="30" spans="1:8" s="14" customFormat="1">
      <c r="A30" s="11"/>
      <c r="B30" s="11"/>
      <c r="C30" s="11"/>
      <c r="D30" s="11"/>
      <c r="E30" s="12">
        <f>DATE(1993,5,13)</f>
        <v>34102</v>
      </c>
      <c r="F30" s="13" t="s">
        <v>12</v>
      </c>
      <c r="G30" s="11">
        <v>8</v>
      </c>
      <c r="H30" s="14">
        <v>46</v>
      </c>
    </row>
    <row r="31" spans="1:8" s="14" customFormat="1">
      <c r="A31" s="11"/>
      <c r="B31" s="11"/>
      <c r="C31" s="11"/>
      <c r="D31" s="11"/>
      <c r="E31" s="12">
        <f>DATE(1993,5,14)</f>
        <v>34103</v>
      </c>
      <c r="F31" s="13" t="s">
        <v>12</v>
      </c>
      <c r="G31" s="11">
        <v>7</v>
      </c>
      <c r="H31" s="14">
        <v>46</v>
      </c>
    </row>
    <row r="32" spans="1:8" s="14" customFormat="1">
      <c r="A32" s="11"/>
      <c r="B32" s="11"/>
      <c r="C32" s="11"/>
      <c r="D32" s="11"/>
      <c r="E32" s="12">
        <f>DATE(1993,5,15)</f>
        <v>34104</v>
      </c>
      <c r="F32" s="13" t="s">
        <v>12</v>
      </c>
      <c r="G32" s="11">
        <v>6</v>
      </c>
      <c r="H32" s="14">
        <v>46</v>
      </c>
    </row>
    <row r="33" spans="1:8" s="14" customFormat="1">
      <c r="A33" s="11"/>
      <c r="B33" s="11"/>
      <c r="C33" s="11"/>
      <c r="D33" s="11"/>
      <c r="E33" s="12">
        <f>DATE(1993,5,16)</f>
        <v>34105</v>
      </c>
      <c r="F33" s="13" t="s">
        <v>12</v>
      </c>
      <c r="G33" s="11">
        <v>9</v>
      </c>
      <c r="H33" s="14">
        <v>46</v>
      </c>
    </row>
    <row r="34" spans="1:8" s="14" customFormat="1">
      <c r="A34" s="11"/>
      <c r="B34" s="11"/>
      <c r="C34" s="11"/>
      <c r="D34" s="11"/>
      <c r="E34" s="12">
        <f>DATE(1993,5,17)</f>
        <v>34106</v>
      </c>
      <c r="F34" s="13" t="s">
        <v>12</v>
      </c>
      <c r="G34" s="11">
        <v>9</v>
      </c>
      <c r="H34" s="14">
        <v>46</v>
      </c>
    </row>
    <row r="35" spans="1:8" s="14" customFormat="1">
      <c r="A35" s="11"/>
      <c r="B35" s="11"/>
      <c r="C35" s="11"/>
      <c r="D35" s="11"/>
      <c r="E35" s="12">
        <f>DATE(1993,5,18)</f>
        <v>34107</v>
      </c>
      <c r="F35" s="13" t="s">
        <v>12</v>
      </c>
      <c r="G35" s="11">
        <v>10</v>
      </c>
      <c r="H35" s="14">
        <v>46</v>
      </c>
    </row>
    <row r="36" spans="1:8" s="14" customFormat="1">
      <c r="A36" s="11"/>
      <c r="B36" s="11"/>
      <c r="C36" s="11"/>
      <c r="D36" s="11"/>
      <c r="E36" s="12">
        <f>DATE(1993,5,19)</f>
        <v>34108</v>
      </c>
      <c r="F36" s="13" t="s">
        <v>12</v>
      </c>
      <c r="G36" s="11">
        <v>9</v>
      </c>
      <c r="H36" s="14">
        <v>46</v>
      </c>
    </row>
    <row r="37" spans="1:8" s="14" customFormat="1">
      <c r="A37" s="11"/>
      <c r="B37" s="11"/>
      <c r="C37" s="11"/>
      <c r="D37" s="11"/>
      <c r="E37" s="12">
        <f>DATE(1993,5,20)</f>
        <v>34109</v>
      </c>
      <c r="F37" s="13" t="s">
        <v>12</v>
      </c>
      <c r="G37" s="11">
        <v>12</v>
      </c>
      <c r="H37" s="14">
        <v>46</v>
      </c>
    </row>
    <row r="38" spans="1:8" s="14" customFormat="1">
      <c r="A38" s="11"/>
      <c r="B38" s="11"/>
      <c r="C38" s="11"/>
      <c r="D38" s="11"/>
      <c r="E38" s="12">
        <f>DATE(1993,5,21)</f>
        <v>34110</v>
      </c>
      <c r="F38" s="13" t="s">
        <v>12</v>
      </c>
      <c r="G38" s="11">
        <v>7</v>
      </c>
      <c r="H38" s="14">
        <v>46</v>
      </c>
    </row>
    <row r="39" spans="1:8" s="14" customFormat="1">
      <c r="A39" s="11"/>
      <c r="B39" s="11"/>
      <c r="C39" s="11"/>
      <c r="D39" s="11"/>
      <c r="E39" s="12">
        <f>DATE(1993,5,22)</f>
        <v>34111</v>
      </c>
      <c r="F39" s="13" t="s">
        <v>12</v>
      </c>
      <c r="G39" s="11">
        <v>4</v>
      </c>
      <c r="H39" s="14">
        <v>46</v>
      </c>
    </row>
    <row r="40" spans="1:8" s="14" customFormat="1">
      <c r="A40" s="11"/>
      <c r="B40" s="11"/>
      <c r="C40" s="11"/>
      <c r="D40" s="11"/>
      <c r="E40" s="12">
        <f>DATE(1993,5,23)</f>
        <v>34112</v>
      </c>
      <c r="F40" s="13" t="s">
        <v>12</v>
      </c>
      <c r="G40" s="11">
        <v>6</v>
      </c>
      <c r="H40" s="14">
        <v>46</v>
      </c>
    </row>
    <row r="41" spans="1:8" s="14" customFormat="1">
      <c r="A41" s="11"/>
      <c r="B41" s="11"/>
      <c r="C41" s="11"/>
      <c r="D41" s="11"/>
      <c r="E41" s="12">
        <f>DATE(1993,5,24)</f>
        <v>34113</v>
      </c>
      <c r="F41" s="13" t="s">
        <v>12</v>
      </c>
      <c r="G41" s="11">
        <v>6</v>
      </c>
      <c r="H41" s="14">
        <v>46</v>
      </c>
    </row>
    <row r="42" spans="1:8">
      <c r="A42" s="7">
        <v>13</v>
      </c>
      <c r="B42" s="7" t="s">
        <v>34</v>
      </c>
      <c r="C42" s="7" t="s">
        <v>29</v>
      </c>
      <c r="E42" s="15">
        <f>DATE(1993,7,9)</f>
        <v>34159</v>
      </c>
      <c r="F42" s="9" t="s">
        <v>12</v>
      </c>
      <c r="G42" s="7">
        <v>1</v>
      </c>
      <c r="H42" s="10">
        <v>46</v>
      </c>
    </row>
    <row r="43" spans="1:8">
      <c r="E43" s="15">
        <f>DATE(1993,7,10)</f>
        <v>34160</v>
      </c>
      <c r="F43" s="9" t="s">
        <v>12</v>
      </c>
      <c r="G43" s="7">
        <v>5</v>
      </c>
      <c r="H43" s="10">
        <v>46</v>
      </c>
    </row>
    <row r="44" spans="1:8">
      <c r="E44" s="15">
        <f>DATE(1993,7,11)</f>
        <v>34161</v>
      </c>
      <c r="F44" s="9" t="s">
        <v>12</v>
      </c>
      <c r="G44" s="7">
        <v>10</v>
      </c>
      <c r="H44" s="10">
        <v>46</v>
      </c>
    </row>
    <row r="45" spans="1:8">
      <c r="E45" s="15">
        <f>DATE(1993,7,12)</f>
        <v>34162</v>
      </c>
      <c r="F45" s="9" t="s">
        <v>12</v>
      </c>
      <c r="G45" s="7">
        <v>6</v>
      </c>
      <c r="H45" s="10">
        <v>46</v>
      </c>
    </row>
    <row r="46" spans="1:8">
      <c r="E46" s="15">
        <f>DATE(1993,7,13)</f>
        <v>34163</v>
      </c>
      <c r="F46" s="9" t="s">
        <v>12</v>
      </c>
      <c r="G46" s="7">
        <v>4</v>
      </c>
      <c r="H46" s="10">
        <v>46</v>
      </c>
    </row>
    <row r="47" spans="1:8">
      <c r="E47" s="15">
        <f>DATE(1993,7,14)</f>
        <v>34164</v>
      </c>
      <c r="F47" s="9" t="s">
        <v>12</v>
      </c>
      <c r="G47" s="7">
        <v>9</v>
      </c>
      <c r="H47" s="10">
        <v>46</v>
      </c>
    </row>
    <row r="48" spans="1:8">
      <c r="E48" s="15">
        <f>DATE(1993,7,15)</f>
        <v>34165</v>
      </c>
      <c r="F48" s="9" t="s">
        <v>12</v>
      </c>
      <c r="G48" s="7">
        <v>16</v>
      </c>
      <c r="H48" s="10">
        <v>46</v>
      </c>
    </row>
    <row r="49" spans="1:8">
      <c r="E49" s="15">
        <f>DATE(1993,7,16)</f>
        <v>34166</v>
      </c>
      <c r="F49" s="9" t="s">
        <v>12</v>
      </c>
      <c r="G49" s="7">
        <v>8</v>
      </c>
      <c r="H49" s="10">
        <v>46</v>
      </c>
    </row>
    <row r="50" spans="1:8">
      <c r="E50" s="15">
        <f>DATE(1993,7,17)</f>
        <v>34167</v>
      </c>
      <c r="F50" s="9" t="s">
        <v>12</v>
      </c>
      <c r="G50" s="7">
        <v>8</v>
      </c>
      <c r="H50" s="10">
        <v>46</v>
      </c>
    </row>
    <row r="51" spans="1:8">
      <c r="E51" s="15">
        <f>DATE(1993,7,18)</f>
        <v>34168</v>
      </c>
      <c r="F51" s="9" t="s">
        <v>12</v>
      </c>
      <c r="G51" s="7">
        <v>7</v>
      </c>
      <c r="H51" s="10">
        <v>46</v>
      </c>
    </row>
    <row r="52" spans="1:8">
      <c r="E52" s="15">
        <f>DATE(1993,7,19)</f>
        <v>34169</v>
      </c>
      <c r="F52" s="9" t="s">
        <v>12</v>
      </c>
      <c r="G52" s="7">
        <v>10</v>
      </c>
      <c r="H52" s="10">
        <v>46</v>
      </c>
    </row>
    <row r="53" spans="1:8">
      <c r="E53" s="15">
        <f>DATE(1993,7,20)</f>
        <v>34170</v>
      </c>
      <c r="F53" s="9" t="s">
        <v>12</v>
      </c>
      <c r="G53" s="7">
        <v>9</v>
      </c>
      <c r="H53" s="10">
        <v>46</v>
      </c>
    </row>
    <row r="54" spans="1:8">
      <c r="E54" s="15">
        <f>DATE(1993,7,21)</f>
        <v>34171</v>
      </c>
      <c r="F54" s="9" t="s">
        <v>12</v>
      </c>
      <c r="G54" s="7">
        <v>14</v>
      </c>
      <c r="H54" s="10">
        <v>46</v>
      </c>
    </row>
    <row r="55" spans="1:8">
      <c r="E55" s="15">
        <f>DATE(1993,7,22)</f>
        <v>34172</v>
      </c>
      <c r="F55" s="9" t="s">
        <v>12</v>
      </c>
      <c r="G55" s="7">
        <v>7</v>
      </c>
      <c r="H55" s="10">
        <v>46</v>
      </c>
    </row>
    <row r="56" spans="1:8">
      <c r="E56" s="15">
        <f>DATE(1993,7,23)</f>
        <v>34173</v>
      </c>
      <c r="F56" s="9" t="s">
        <v>12</v>
      </c>
      <c r="G56" s="7">
        <v>6</v>
      </c>
      <c r="H56" s="10">
        <v>46</v>
      </c>
    </row>
    <row r="57" spans="1:8">
      <c r="E57" s="15">
        <f>DATE(1993,7,28)</f>
        <v>34178</v>
      </c>
      <c r="F57" s="9" t="s">
        <v>12</v>
      </c>
      <c r="G57" s="7">
        <v>9</v>
      </c>
      <c r="H57" s="10">
        <v>46</v>
      </c>
    </row>
    <row r="58" spans="1:8">
      <c r="E58" s="15">
        <f>DATE(1993,7,29)</f>
        <v>34179</v>
      </c>
      <c r="F58" s="9" t="s">
        <v>12</v>
      </c>
      <c r="G58" s="7">
        <v>7</v>
      </c>
      <c r="H58" s="10">
        <v>46</v>
      </c>
    </row>
    <row r="59" spans="1:8">
      <c r="E59" s="15">
        <f>DATE(1993,7,30)</f>
        <v>34180</v>
      </c>
      <c r="F59" s="9" t="s">
        <v>12</v>
      </c>
      <c r="G59" s="7">
        <v>9</v>
      </c>
      <c r="H59" s="10">
        <v>46</v>
      </c>
    </row>
    <row r="60" spans="1:8">
      <c r="E60" s="15">
        <f>DATE(1993,7,31)</f>
        <v>34181</v>
      </c>
      <c r="F60" s="9" t="s">
        <v>12</v>
      </c>
      <c r="G60" s="7">
        <v>8</v>
      </c>
      <c r="H60" s="10">
        <v>46</v>
      </c>
    </row>
    <row r="61" spans="1:8" s="14" customFormat="1">
      <c r="A61" s="11">
        <v>14</v>
      </c>
      <c r="B61" s="11" t="s">
        <v>30</v>
      </c>
      <c r="C61" s="11" t="s">
        <v>31</v>
      </c>
      <c r="D61" s="11"/>
      <c r="E61" s="12" t="s">
        <v>35</v>
      </c>
      <c r="F61" s="13" t="s">
        <v>12</v>
      </c>
      <c r="G61" s="11">
        <v>1</v>
      </c>
      <c r="H61" s="14">
        <v>46</v>
      </c>
    </row>
    <row r="62" spans="1:8" s="14" customFormat="1">
      <c r="A62" s="11"/>
      <c r="B62" s="11" t="s">
        <v>34</v>
      </c>
      <c r="C62" s="11" t="s">
        <v>29</v>
      </c>
      <c r="D62" s="11"/>
      <c r="E62" s="12">
        <f>DATE(1993,8,1)</f>
        <v>34182</v>
      </c>
      <c r="F62" s="13" t="s">
        <v>12</v>
      </c>
      <c r="G62" s="11">
        <v>8</v>
      </c>
      <c r="H62" s="14">
        <v>46</v>
      </c>
    </row>
    <row r="63" spans="1:8" s="14" customFormat="1">
      <c r="A63" s="11"/>
      <c r="B63" s="11"/>
      <c r="C63" s="11"/>
      <c r="D63" s="11"/>
      <c r="E63" s="12">
        <f>DATE(1993,8,2)</f>
        <v>34183</v>
      </c>
      <c r="F63" s="13" t="s">
        <v>12</v>
      </c>
      <c r="G63" s="11">
        <v>7</v>
      </c>
      <c r="H63" s="14">
        <v>46</v>
      </c>
    </row>
    <row r="64" spans="1:8">
      <c r="A64" s="10">
        <v>15</v>
      </c>
      <c r="B64" s="7" t="s">
        <v>34</v>
      </c>
      <c r="C64" s="10" t="s">
        <v>29</v>
      </c>
      <c r="D64" s="10"/>
      <c r="E64" s="15">
        <f>DATE(1994,1,27)</f>
        <v>34361</v>
      </c>
      <c r="F64" s="16" t="s">
        <v>12</v>
      </c>
      <c r="G64" s="10">
        <v>10</v>
      </c>
      <c r="H64" s="10">
        <v>46</v>
      </c>
    </row>
    <row r="65" spans="1:8" s="14" customFormat="1">
      <c r="A65" s="11">
        <v>16</v>
      </c>
      <c r="B65" s="11" t="s">
        <v>34</v>
      </c>
      <c r="C65" s="11" t="s">
        <v>29</v>
      </c>
      <c r="D65" s="11"/>
      <c r="E65" s="17">
        <f>DATE(1994,7,23)</f>
        <v>34538</v>
      </c>
      <c r="F65" s="18" t="s">
        <v>12</v>
      </c>
      <c r="G65" s="11">
        <v>12</v>
      </c>
      <c r="H65" s="14">
        <v>46</v>
      </c>
    </row>
    <row r="66" spans="1:8" s="14" customFormat="1">
      <c r="A66" s="11"/>
      <c r="B66" s="11"/>
      <c r="C66" s="11"/>
      <c r="D66" s="11"/>
      <c r="E66" s="17">
        <f>DATE(1994,7,24)</f>
        <v>34539</v>
      </c>
      <c r="F66" s="18" t="s">
        <v>12</v>
      </c>
      <c r="G66" s="11">
        <v>7</v>
      </c>
      <c r="H66" s="14">
        <v>46</v>
      </c>
    </row>
    <row r="67" spans="1:8" s="14" customFormat="1">
      <c r="A67" s="11"/>
      <c r="B67" s="11"/>
      <c r="C67" s="11"/>
      <c r="D67" s="11"/>
      <c r="E67" s="17">
        <f>DATE(1994,7,25)</f>
        <v>34540</v>
      </c>
      <c r="F67" s="18" t="s">
        <v>12</v>
      </c>
      <c r="G67" s="11">
        <v>9</v>
      </c>
      <c r="H67" s="14">
        <v>46</v>
      </c>
    </row>
    <row r="68" spans="1:8" s="14" customFormat="1">
      <c r="A68" s="11"/>
      <c r="B68" s="11"/>
      <c r="C68" s="11"/>
      <c r="D68" s="11"/>
      <c r="E68" s="17">
        <f>DATE(1994,7,26)</f>
        <v>34541</v>
      </c>
      <c r="F68" s="18" t="s">
        <v>12</v>
      </c>
      <c r="G68" s="11">
        <v>7</v>
      </c>
      <c r="H68" s="14">
        <v>46</v>
      </c>
    </row>
    <row r="69" spans="1:8" s="14" customFormat="1">
      <c r="A69" s="11"/>
      <c r="B69" s="11"/>
      <c r="C69" s="11"/>
      <c r="D69" s="11"/>
      <c r="E69" s="17">
        <f>DATE(1994,7,27)</f>
        <v>34542</v>
      </c>
      <c r="F69" s="18" t="s">
        <v>12</v>
      </c>
      <c r="G69" s="11">
        <v>8</v>
      </c>
      <c r="H69" s="14">
        <v>46</v>
      </c>
    </row>
    <row r="70" spans="1:8" s="14" customFormat="1">
      <c r="A70" s="11"/>
      <c r="B70" s="11"/>
      <c r="C70" s="11"/>
      <c r="D70" s="11"/>
      <c r="E70" s="17">
        <f>DATE(1994,7,28)</f>
        <v>34543</v>
      </c>
      <c r="F70" s="18" t="s">
        <v>12</v>
      </c>
      <c r="G70" s="11">
        <v>10</v>
      </c>
      <c r="H70" s="14">
        <v>46</v>
      </c>
    </row>
    <row r="71" spans="1:8" s="14" customFormat="1">
      <c r="A71" s="11"/>
      <c r="B71" s="11"/>
      <c r="C71" s="11"/>
      <c r="D71" s="11"/>
      <c r="E71" s="17">
        <f>DATE(1994,7,29)</f>
        <v>34544</v>
      </c>
      <c r="F71" s="18" t="s">
        <v>12</v>
      </c>
      <c r="G71" s="11">
        <v>8</v>
      </c>
      <c r="H71" s="14">
        <v>46</v>
      </c>
    </row>
    <row r="72" spans="1:8" s="14" customFormat="1">
      <c r="A72" s="11"/>
      <c r="B72" s="11"/>
      <c r="C72" s="11"/>
      <c r="D72" s="11"/>
      <c r="E72" s="17">
        <f>DATE(1994,7,30)</f>
        <v>34545</v>
      </c>
      <c r="F72" s="18" t="s">
        <v>12</v>
      </c>
      <c r="G72" s="11">
        <v>8</v>
      </c>
      <c r="H72" s="14">
        <v>46</v>
      </c>
    </row>
    <row r="73" spans="1:8" s="14" customFormat="1">
      <c r="A73" s="11"/>
      <c r="B73" s="11"/>
      <c r="C73" s="11"/>
      <c r="D73" s="11"/>
      <c r="E73" s="17">
        <f>DATE(1994,7,31)</f>
        <v>34546</v>
      </c>
      <c r="F73" s="18" t="s">
        <v>12</v>
      </c>
      <c r="G73" s="11">
        <v>1</v>
      </c>
      <c r="H73" s="14">
        <v>46</v>
      </c>
    </row>
    <row r="74" spans="1:8">
      <c r="A74" s="10">
        <v>17</v>
      </c>
      <c r="B74" s="7" t="s">
        <v>34</v>
      </c>
      <c r="C74" s="10" t="s">
        <v>29</v>
      </c>
      <c r="D74" s="10"/>
      <c r="E74" s="15">
        <f>DATE(1994,10,23)</f>
        <v>34630</v>
      </c>
      <c r="F74" s="16" t="s">
        <v>12</v>
      </c>
      <c r="G74" s="10">
        <v>2</v>
      </c>
      <c r="H74" s="10">
        <v>46</v>
      </c>
    </row>
    <row r="75" spans="1:8">
      <c r="A75" s="10"/>
      <c r="C75" s="10"/>
      <c r="D75" s="10"/>
      <c r="E75" s="15">
        <f>DATE(1994,10,24)</f>
        <v>34631</v>
      </c>
      <c r="F75" s="16" t="s">
        <v>12</v>
      </c>
      <c r="G75" s="10">
        <v>1</v>
      </c>
      <c r="H75" s="10">
        <v>46</v>
      </c>
    </row>
    <row r="76" spans="1:8" s="14" customFormat="1">
      <c r="A76" s="11">
        <v>18</v>
      </c>
      <c r="B76" s="11" t="s">
        <v>34</v>
      </c>
      <c r="C76" s="11" t="s">
        <v>29</v>
      </c>
      <c r="D76" s="11"/>
      <c r="E76" s="17">
        <f>DATE(1996,1,19)</f>
        <v>35083</v>
      </c>
      <c r="F76" s="18" t="s">
        <v>12</v>
      </c>
      <c r="G76" s="11">
        <v>9</v>
      </c>
      <c r="H76" s="14">
        <v>46</v>
      </c>
    </row>
    <row r="77" spans="1:8" s="14" customFormat="1">
      <c r="A77" s="11"/>
      <c r="B77" s="11"/>
      <c r="C77" s="11"/>
      <c r="D77" s="11"/>
      <c r="E77" s="17">
        <f>DATE(1996,1,20)</f>
        <v>35084</v>
      </c>
      <c r="F77" s="18" t="s">
        <v>12</v>
      </c>
      <c r="G77" s="11">
        <v>12</v>
      </c>
      <c r="H77" s="14">
        <v>46</v>
      </c>
    </row>
    <row r="78" spans="1:8" s="14" customFormat="1">
      <c r="A78" s="11"/>
      <c r="B78" s="11"/>
      <c r="C78" s="11"/>
      <c r="D78" s="11"/>
      <c r="E78" s="17">
        <f>DATE(1996,1,21)</f>
        <v>35085</v>
      </c>
      <c r="F78" s="18" t="s">
        <v>12</v>
      </c>
      <c r="G78" s="11">
        <v>13</v>
      </c>
      <c r="H78" s="14">
        <v>46</v>
      </c>
    </row>
    <row r="79" spans="1:8" s="14" customFormat="1">
      <c r="A79" s="11"/>
      <c r="B79" s="11"/>
      <c r="C79" s="11"/>
      <c r="D79" s="11"/>
      <c r="E79" s="17">
        <f>DATE(1996,1,22)</f>
        <v>35086</v>
      </c>
      <c r="F79" s="18" t="s">
        <v>12</v>
      </c>
      <c r="G79" s="11">
        <v>10</v>
      </c>
      <c r="H79" s="14">
        <v>46</v>
      </c>
    </row>
    <row r="80" spans="1:8" s="14" customFormat="1">
      <c r="A80" s="11"/>
      <c r="B80" s="11"/>
      <c r="C80" s="11"/>
      <c r="D80" s="11"/>
      <c r="E80" s="17">
        <f>DATE(1996,1,23)</f>
        <v>35087</v>
      </c>
      <c r="F80" s="18" t="s">
        <v>12</v>
      </c>
      <c r="G80" s="11">
        <v>23</v>
      </c>
      <c r="H80" s="14">
        <v>46</v>
      </c>
    </row>
    <row r="81" spans="1:8" s="14" customFormat="1">
      <c r="A81" s="11"/>
      <c r="B81" s="11"/>
      <c r="C81" s="11"/>
      <c r="D81" s="11"/>
      <c r="E81" s="17">
        <f>DATE(1996,1,24)</f>
        <v>35088</v>
      </c>
      <c r="F81" s="18" t="s">
        <v>12</v>
      </c>
      <c r="G81" s="11">
        <v>10</v>
      </c>
      <c r="H81" s="14">
        <v>46</v>
      </c>
    </row>
    <row r="82" spans="1:8" s="14" customFormat="1">
      <c r="A82" s="11"/>
      <c r="B82" s="11"/>
      <c r="C82" s="11"/>
      <c r="D82" s="11"/>
      <c r="E82" s="17">
        <f>DATE(1996,1,25)</f>
        <v>35089</v>
      </c>
      <c r="F82" s="18" t="s">
        <v>12</v>
      </c>
      <c r="G82" s="11">
        <v>15</v>
      </c>
      <c r="H82" s="14">
        <v>46</v>
      </c>
    </row>
    <row r="83" spans="1:8" s="14" customFormat="1">
      <c r="A83" s="11"/>
      <c r="B83" s="11"/>
      <c r="C83" s="11"/>
      <c r="D83" s="11"/>
      <c r="E83" s="17">
        <f>DATE(1996,1,26)</f>
        <v>35090</v>
      </c>
      <c r="F83" s="18" t="s">
        <v>12</v>
      </c>
      <c r="G83" s="11">
        <v>12</v>
      </c>
      <c r="H83" s="14">
        <v>46</v>
      </c>
    </row>
    <row r="84" spans="1:8" s="14" customFormat="1">
      <c r="A84" s="11"/>
      <c r="B84" s="11"/>
      <c r="C84" s="11"/>
      <c r="D84" s="11"/>
      <c r="E84" s="17">
        <f>DATE(1996,1,27)</f>
        <v>35091</v>
      </c>
      <c r="F84" s="18" t="s">
        <v>12</v>
      </c>
      <c r="G84" s="11">
        <v>13</v>
      </c>
      <c r="H84" s="14">
        <v>46</v>
      </c>
    </row>
    <row r="85" spans="1:8" s="14" customFormat="1">
      <c r="A85" s="11"/>
      <c r="B85" s="11"/>
      <c r="C85" s="11"/>
      <c r="D85" s="11"/>
      <c r="E85" s="17">
        <f>DATE(1996,1,28)</f>
        <v>35092</v>
      </c>
      <c r="F85" s="18" t="s">
        <v>12</v>
      </c>
      <c r="G85" s="11">
        <v>22</v>
      </c>
      <c r="H85" s="14">
        <v>46</v>
      </c>
    </row>
    <row r="86" spans="1:8" s="14" customFormat="1">
      <c r="A86" s="11"/>
      <c r="B86" s="11"/>
      <c r="C86" s="11"/>
      <c r="D86" s="11"/>
      <c r="E86" s="17">
        <f>DATE(1996,1,29)</f>
        <v>35093</v>
      </c>
      <c r="F86" s="18" t="s">
        <v>12</v>
      </c>
      <c r="G86" s="11">
        <v>9</v>
      </c>
      <c r="H86" s="14">
        <v>46</v>
      </c>
    </row>
    <row r="87" spans="1:8" s="14" customFormat="1">
      <c r="A87" s="11"/>
      <c r="B87" s="11"/>
      <c r="C87" s="11"/>
      <c r="D87" s="11"/>
      <c r="E87" s="17">
        <f>DATE(1996,1,30)</f>
        <v>35094</v>
      </c>
      <c r="F87" s="18" t="s">
        <v>12</v>
      </c>
      <c r="G87" s="11">
        <v>10</v>
      </c>
      <c r="H87" s="14">
        <v>46</v>
      </c>
    </row>
    <row r="88" spans="1:8">
      <c r="A88" s="10">
        <v>19</v>
      </c>
      <c r="B88" s="7" t="s">
        <v>30</v>
      </c>
      <c r="C88" s="10"/>
      <c r="D88" s="10"/>
      <c r="E88" s="19" t="s">
        <v>36</v>
      </c>
      <c r="F88" s="16" t="s">
        <v>12</v>
      </c>
      <c r="G88" s="10">
        <v>1</v>
      </c>
      <c r="H88" s="10">
        <v>46</v>
      </c>
    </row>
    <row r="89" spans="1:8">
      <c r="A89" s="10"/>
      <c r="B89" s="7" t="s">
        <v>34</v>
      </c>
      <c r="C89" s="10"/>
      <c r="D89" s="10"/>
      <c r="E89" s="15">
        <f>DATE(1996,7,1)</f>
        <v>35247</v>
      </c>
      <c r="F89" s="16" t="s">
        <v>12</v>
      </c>
      <c r="G89" s="10">
        <v>8</v>
      </c>
      <c r="H89" s="10">
        <v>46</v>
      </c>
    </row>
    <row r="90" spans="1:8">
      <c r="A90" s="10"/>
      <c r="C90" s="10"/>
      <c r="D90" s="10"/>
      <c r="E90" s="15">
        <f>DATE(1996,7,2)</f>
        <v>35248</v>
      </c>
      <c r="F90" s="16" t="s">
        <v>12</v>
      </c>
      <c r="G90" s="10">
        <v>10</v>
      </c>
      <c r="H90" s="10">
        <v>46</v>
      </c>
    </row>
    <row r="91" spans="1:8">
      <c r="A91" s="10"/>
      <c r="C91" s="10"/>
      <c r="D91" s="10"/>
      <c r="E91" s="15">
        <f>DATE(1996,7,3)</f>
        <v>35249</v>
      </c>
      <c r="F91" s="16" t="s">
        <v>12</v>
      </c>
      <c r="G91" s="10">
        <v>8</v>
      </c>
      <c r="H91" s="10">
        <v>46</v>
      </c>
    </row>
    <row r="92" spans="1:8">
      <c r="A92" s="10"/>
      <c r="C92" s="10"/>
      <c r="D92" s="10"/>
      <c r="E92" s="15">
        <f>DATE(1996,7,4)</f>
        <v>35250</v>
      </c>
      <c r="F92" s="16" t="s">
        <v>12</v>
      </c>
      <c r="G92" s="10">
        <v>9</v>
      </c>
      <c r="H92" s="10">
        <v>46</v>
      </c>
    </row>
    <row r="93" spans="1:8">
      <c r="A93" s="10"/>
      <c r="C93" s="10"/>
      <c r="D93" s="10"/>
      <c r="E93" s="15">
        <f>DATE(1996,7,5)</f>
        <v>35251</v>
      </c>
      <c r="F93" s="16" t="s">
        <v>12</v>
      </c>
      <c r="G93" s="10">
        <v>10</v>
      </c>
      <c r="H93" s="10">
        <v>46</v>
      </c>
    </row>
    <row r="94" spans="1:8">
      <c r="A94" s="10"/>
      <c r="C94" s="10"/>
      <c r="D94" s="10"/>
      <c r="E94" s="15">
        <f>DATE(1996,7,6)</f>
        <v>35252</v>
      </c>
      <c r="F94" s="16" t="s">
        <v>12</v>
      </c>
      <c r="G94" s="10">
        <v>2</v>
      </c>
      <c r="H94" s="10">
        <v>46</v>
      </c>
    </row>
    <row r="95" spans="1:8" s="14" customFormat="1">
      <c r="A95" s="11">
        <v>20</v>
      </c>
      <c r="B95" s="11" t="s">
        <v>34</v>
      </c>
      <c r="C95" s="11"/>
      <c r="D95" s="11"/>
      <c r="E95" s="17">
        <f>DATE(1996,8,6)</f>
        <v>35283</v>
      </c>
      <c r="F95" s="18" t="s">
        <v>12</v>
      </c>
      <c r="G95" s="11">
        <v>9</v>
      </c>
      <c r="H95" s="14">
        <v>46</v>
      </c>
    </row>
    <row r="96" spans="1:8" s="14" customFormat="1">
      <c r="A96" s="11"/>
      <c r="B96" s="11"/>
      <c r="C96" s="11"/>
      <c r="D96" s="11"/>
      <c r="E96" s="17">
        <f>DATE(1996,8,7)</f>
        <v>35284</v>
      </c>
      <c r="F96" s="18" t="s">
        <v>12</v>
      </c>
      <c r="G96" s="11">
        <v>1</v>
      </c>
      <c r="H96" s="14">
        <v>46</v>
      </c>
    </row>
    <row r="97" spans="1:8" s="14" customFormat="1">
      <c r="A97" s="11"/>
      <c r="B97" s="11"/>
      <c r="C97" s="11"/>
      <c r="D97" s="11"/>
      <c r="E97" s="17">
        <f>DATE(1996,8,12)</f>
        <v>35289</v>
      </c>
      <c r="F97" s="18" t="s">
        <v>12</v>
      </c>
      <c r="G97" s="11">
        <v>5</v>
      </c>
      <c r="H97" s="14">
        <v>46</v>
      </c>
    </row>
    <row r="98" spans="1:8" s="14" customFormat="1">
      <c r="A98" s="11"/>
      <c r="B98" s="11"/>
      <c r="C98" s="11"/>
      <c r="D98" s="11"/>
      <c r="E98" s="17">
        <f>DATE(1996,8,13)</f>
        <v>35290</v>
      </c>
      <c r="F98" s="18" t="s">
        <v>12</v>
      </c>
      <c r="G98" s="11">
        <v>8</v>
      </c>
      <c r="H98" s="14">
        <v>46</v>
      </c>
    </row>
    <row r="99" spans="1:8" s="14" customFormat="1">
      <c r="A99" s="11"/>
      <c r="B99" s="11"/>
      <c r="C99" s="11"/>
      <c r="D99" s="11"/>
      <c r="E99" s="17">
        <f>DATE(1996,8,14)</f>
        <v>35291</v>
      </c>
      <c r="F99" s="18" t="s">
        <v>12</v>
      </c>
      <c r="G99" s="11">
        <v>18</v>
      </c>
      <c r="H99" s="14">
        <v>46</v>
      </c>
    </row>
    <row r="100" spans="1:8">
      <c r="A100" s="10">
        <v>21</v>
      </c>
      <c r="B100" s="7" t="s">
        <v>37</v>
      </c>
      <c r="C100" s="10"/>
      <c r="D100" s="10"/>
      <c r="E100" s="16" t="s">
        <v>17</v>
      </c>
      <c r="F100" s="16" t="s">
        <v>12</v>
      </c>
      <c r="G100" s="10">
        <v>8</v>
      </c>
      <c r="H100" s="10">
        <v>46</v>
      </c>
    </row>
    <row r="101" spans="1:8" s="14" customFormat="1">
      <c r="A101" s="14">
        <v>22</v>
      </c>
      <c r="B101" s="11" t="s">
        <v>38</v>
      </c>
      <c r="E101" s="18" t="s">
        <v>39</v>
      </c>
      <c r="F101" s="18" t="s">
        <v>12</v>
      </c>
      <c r="G101" s="14">
        <v>34</v>
      </c>
      <c r="H101" s="14">
        <v>46</v>
      </c>
    </row>
    <row r="102" spans="1:8">
      <c r="A102" s="7">
        <v>23</v>
      </c>
      <c r="B102" s="7" t="s">
        <v>40</v>
      </c>
      <c r="E102" s="8" t="s">
        <v>39</v>
      </c>
      <c r="F102" s="9" t="s">
        <v>41</v>
      </c>
      <c r="G102" s="7">
        <v>2</v>
      </c>
      <c r="H102" s="10">
        <v>46</v>
      </c>
    </row>
    <row r="103" spans="1:8" s="14" customFormat="1">
      <c r="A103" s="11">
        <v>24</v>
      </c>
      <c r="B103" s="11" t="s">
        <v>42</v>
      </c>
      <c r="C103" s="11"/>
      <c r="D103" s="11"/>
      <c r="E103" s="12" t="s">
        <v>39</v>
      </c>
      <c r="F103" s="13" t="s">
        <v>41</v>
      </c>
      <c r="G103" s="11">
        <v>6</v>
      </c>
      <c r="H103" s="14">
        <v>46</v>
      </c>
    </row>
    <row r="104" spans="1:8">
      <c r="A104" s="7">
        <v>25</v>
      </c>
      <c r="B104" s="7" t="s">
        <v>43</v>
      </c>
      <c r="E104" s="8" t="s">
        <v>39</v>
      </c>
      <c r="F104" s="9" t="s">
        <v>41</v>
      </c>
      <c r="G104" s="7">
        <v>2</v>
      </c>
      <c r="H104" s="10">
        <v>46</v>
      </c>
    </row>
    <row r="105" spans="1:8">
      <c r="G105" s="7">
        <f>SUM(G3:G104)</f>
        <v>994</v>
      </c>
    </row>
  </sheetData>
  <sheetProtection algorithmName="SHA-512" hashValue="supU4AUkR8WD0FTpKlRRm3zGv30q+P3kj0lJMlDa3WVglUYtL8v/qTHuGz/BgIO4ZgngknvYnVbk3RrR6VzclA==" saltValue="gklLcVsEQ+GY+HPNu45VL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2024-10-04T13:14:51Z</dcterms:created>
  <dcterms:modified xsi:type="dcterms:W3CDTF">2024-10-04T13:15:34Z</dcterms:modified>
  <cp:category/>
  <cp:contentStatus/>
</cp:coreProperties>
</file>