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714A6AA4-C666-466C-92E1-5BC5940CF5D8}"/>
  <bookViews>
    <workbookView xWindow="240" yWindow="105" windowWidth="14805" windowHeight="8010" xr2:uid="{00000000-000D-0000-FFFF-FFFF00000000}"/>
  </bookViews>
  <sheets>
    <sheet name="6. BUNKER HILL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4" i="2" l="1"/>
  <c r="G91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4" i="2"/>
  <c r="E13" i="2"/>
  <c r="E12" i="2"/>
  <c r="E11" i="2"/>
  <c r="E10" i="2"/>
  <c r="E9" i="2"/>
  <c r="E8" i="2"/>
  <c r="E7" i="2"/>
  <c r="E6" i="2"/>
  <c r="E5" i="2"/>
  <c r="E4" i="2"/>
  <c r="E3" i="2"/>
</calcChain>
</file>

<file path=xl/sharedStrings.xml><?xml version="1.0" encoding="utf-8"?>
<sst xmlns="http://schemas.openxmlformats.org/spreadsheetml/2006/main" count="188" uniqueCount="56">
  <si>
    <t>SHIPS - 6. BUNKER HILL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</si>
  <si>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</si>
  <si>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</si>
  <si>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</si>
  <si>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</si>
  <si>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</si>
  <si>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</si>
  <si>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</si>
  <si>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</si>
  <si>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COMMAND HISTORY FOR 1989</t>
    <phoneticPr fontId="2"/>
  </si>
  <si>
    <t>OPNAVINST 5750.12D</t>
    <phoneticPr fontId="2"/>
  </si>
  <si>
    <t>USS BUNKER HILL (CG-52)</t>
    <phoneticPr fontId="2"/>
  </si>
  <si>
    <t>Letter</t>
    <phoneticPr fontId="2"/>
  </si>
  <si>
    <t>COMMAND HISTORY FOR 1990</t>
    <phoneticPr fontId="2"/>
  </si>
  <si>
    <t>COMMAND HISTORY FOR 1991</t>
    <phoneticPr fontId="2"/>
  </si>
  <si>
    <t>OPNAVINST 5750.12E</t>
    <phoneticPr fontId="2"/>
  </si>
  <si>
    <t>COMMAND HISTORY FOR 1992</t>
    <phoneticPr fontId="2"/>
  </si>
  <si>
    <t>COMMAND HISTORY FOR 1994</t>
    <phoneticPr fontId="2"/>
  </si>
  <si>
    <t>COMMAND HISTORY FOR 1995</t>
    <phoneticPr fontId="2"/>
  </si>
  <si>
    <t>COMMAND HISTORY FOR 1996</t>
    <phoneticPr fontId="2"/>
  </si>
  <si>
    <t>REPORT OF SUPPLY MANAGEMENT ASSESSMENT OF USS BUNKER HILL (CG-52)</t>
    <phoneticPr fontId="2"/>
  </si>
  <si>
    <t>CINCPACFLTINST REPORT SYMBOL 5040-1</t>
    <phoneticPr fontId="2"/>
  </si>
  <si>
    <t>COMMANDER NAVAL SURFACE GROUP, WESTERN PACIFIC</t>
    <phoneticPr fontId="2"/>
  </si>
  <si>
    <t>DISBURSING EXAMINATION REPORT NO.PH-27-90 SYM:8503</t>
    <phoneticPr fontId="2"/>
  </si>
  <si>
    <t>FLEET ACCOUNTING AND DISBURSING</t>
    <phoneticPr fontId="2"/>
  </si>
  <si>
    <t>NOTIFICATION OF ASSIGNMENT TO PRIMARY AND COLLATERAL DUTIES, BOARDS, COUNCILS AND COMMITTEES</t>
    <phoneticPr fontId="2"/>
  </si>
  <si>
    <t>BUNKERHILLNOTE 1301</t>
    <phoneticPr fontId="2"/>
  </si>
  <si>
    <t>COMMAND PHILOSOPHY</t>
    <phoneticPr fontId="2"/>
  </si>
  <si>
    <t>WELCOME ABOARD PAMPHLET</t>
    <phoneticPr fontId="2"/>
  </si>
  <si>
    <t>NO DATE</t>
    <phoneticPr fontId="2"/>
  </si>
  <si>
    <t>WELCOME ABOARD PAMPHLET (JAPANESE)</t>
    <phoneticPr fontId="2"/>
  </si>
  <si>
    <t>SHIP’S DECK LOG SHEET</t>
  </si>
  <si>
    <t>OPNAV 3100/99</t>
  </si>
  <si>
    <t>SHIP'S DECK LOG - TITLE PAGE</t>
    <phoneticPr fontId="2"/>
  </si>
  <si>
    <t>OPNAV 3100/98</t>
    <phoneticPr fontId="2"/>
  </si>
  <si>
    <t>March, 1996</t>
    <phoneticPr fontId="2"/>
  </si>
  <si>
    <t>SHIP'S DECK LOG SHEET</t>
    <phoneticPr fontId="2"/>
  </si>
  <si>
    <t>OPNAV 3100/99</t>
    <phoneticPr fontId="2"/>
  </si>
  <si>
    <t>SHIP'S DECK LOG SHEET</t>
  </si>
  <si>
    <t>RECORDS TRANSCRIBED BY UMEBAYASHI (January~, 1994)</t>
  </si>
  <si>
    <t>NO DATE</t>
  </si>
  <si>
    <t>RECORDS TRANSCRIBED BY UMEBAYASHI (January &amp; Feburary 9~, 1996)</t>
  </si>
  <si>
    <t>Sheets</t>
    <phoneticPr fontId="2"/>
  </si>
  <si>
    <t>SHIP'S DECK LOG SHEET (MICROFICHE)</t>
    <phoneticPr fontId="2"/>
  </si>
  <si>
    <t>January, 1992</t>
    <phoneticPr fontId="2"/>
  </si>
  <si>
    <t>EACH IN 1 ENVELOP</t>
  </si>
  <si>
    <t>Feburary, 1992</t>
    <phoneticPr fontId="2"/>
  </si>
  <si>
    <t>March, 1992</t>
    <phoneticPr fontId="2"/>
  </si>
  <si>
    <t>April, 1992</t>
    <phoneticPr fontId="2"/>
  </si>
  <si>
    <t>May, 1992</t>
    <phoneticPr fontId="2"/>
  </si>
  <si>
    <t>June, 1992</t>
    <phoneticPr fontId="2"/>
  </si>
  <si>
    <t>July, 1992</t>
    <phoneticPr fontId="2"/>
  </si>
  <si>
    <t>August, 1992</t>
    <phoneticPr fontId="2"/>
  </si>
  <si>
    <t>September, 1992</t>
    <phoneticPr fontId="2"/>
  </si>
  <si>
    <t>October, 1992</t>
    <phoneticPr fontId="2"/>
  </si>
  <si>
    <t>Decembver, 1992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</si>
</sst>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6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2" borderId="0" applyFont="0" applyAlignment="0">
      <alignment vertical="center" wrapText="1"/>
    </xf>
  </cellStyleXfs>
  <cellXfs count="25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176" fontId="4" fillId="3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176" fontId="3" fillId="4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Alignment="1">
      <alignment horizontal="right" vertical="center" wrapText="1"/>
    </xf>
    <xf numFmtId="0" fontId="4" fillId="2" borderId="0" xfId="1" applyFont="1" applyAlignment="1">
      <alignment horizontal="right" vertical="center" wrapText="1"/>
    </xf>
    <xf numFmtId="0" fontId="4" fillId="2" borderId="0" xfId="1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2" borderId="0" xfId="1" applyNumberFormat="1" applyFont="1" applyAlignment="1">
      <alignment vertical="center"/>
    </xf>
    <xf numFmtId="0" fontId="3" fillId="4" borderId="0" xfId="0" applyFont="1" applyFill="1" applyAlignment="1">
      <alignment horizontal="right" vertical="center" wrapText="1"/>
    </xf>
    <xf numFmtId="0" fontId="3" fillId="4" borderId="0" xfId="0" applyFont="1" applyFill="1" applyAlignment="1">
      <alignment vertical="center" wrapText="1"/>
    </xf>
    <xf numFmtId="0" fontId="4" fillId="2" borderId="0" xfId="2" applyFont="1" applyAlignment="1">
      <alignment vertical="center" wrapText="1"/>
    </xf>
    <xf numFmtId="0" fontId="4" fillId="2" borderId="0" xfId="2" applyFont="1" applyAlignment="1">
      <alignment horizontal="right" vertical="center" wrapText="1"/>
    </xf>
    <xf numFmtId="0" fontId="4" fillId="2" borderId="0" xfId="2" applyFont="1" applyAlignment="1">
      <alignment vertical="center"/>
    </xf>
  </cellXfs>
  <cellStyles count="3">
    <cellStyle name="20% - アクセント 3" xfId="1" builtinId="38"/>
    <cellStyle name="スタイル 1" xfId="2" xr:uid="{B031D927-394C-4332-90B0-3C4D8690BD03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B6B4-FC1D-4DCC-AD60-43292EE0AEBF}">
  <dimension ref="A1:H104"/>
  <sheetViews>
    <sheetView tabSelected="1" workbookViewId="0"/>
  </sheetViews>
  <sheetFormatPr defaultColWidth="13" defaultRowHeight="12"/>
  <cols>
    <col min="1" max="1" width="4.125" style="8" customWidth="1"/>
    <col min="2" max="2" width="45.875" style="8" customWidth="1"/>
    <col min="3" max="3" width="18.625" style="8" customWidth="1"/>
    <col min="4" max="4" width="27.75" style="8" customWidth="1"/>
    <col min="5" max="5" width="15.5" style="9" customWidth="1"/>
    <col min="6" max="6" width="8.75" style="10" customWidth="1"/>
    <col min="7" max="7" width="16.75" style="8" customWidth="1"/>
    <col min="8" max="8" width="4.125" style="11" customWidth="1"/>
    <col min="9" max="16384" width="13" style="11"/>
  </cols>
  <sheetData>
    <row r="1" spans="1:8" s="5" customFormat="1">
      <c r="A1" s="1" t="s">
        <v>0</v>
      </c>
      <c r="B1" s="1"/>
      <c r="C1" s="1"/>
      <c r="D1" s="2"/>
      <c r="E1" s="3"/>
      <c r="F1" s="4"/>
    </row>
    <row r="2" spans="1:8" s="6" customFormat="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</row>
    <row r="3" spans="1:8">
      <c r="A3" s="8">
        <v>1</v>
      </c>
      <c r="B3" s="8" t="s">
        <v>9</v>
      </c>
      <c r="C3" s="8" t="s">
        <v>10</v>
      </c>
      <c r="D3" s="8" t="s">
        <v>11</v>
      </c>
      <c r="E3" s="9">
        <f>DATE(1990,5,4)</f>
        <v>32997</v>
      </c>
      <c r="F3" s="10" t="s">
        <v>12</v>
      </c>
      <c r="G3" s="8">
        <v>10</v>
      </c>
      <c r="H3" s="11">
        <v>47</v>
      </c>
    </row>
    <row r="4" spans="1:8" s="15" customFormat="1">
      <c r="A4" s="12">
        <v>2</v>
      </c>
      <c r="B4" s="12" t="s">
        <v>13</v>
      </c>
      <c r="C4" s="12" t="s">
        <v>10</v>
      </c>
      <c r="D4" s="12" t="s">
        <v>11</v>
      </c>
      <c r="E4" s="13">
        <f>DATE(1991,2,28)</f>
        <v>33297</v>
      </c>
      <c r="F4" s="14" t="s">
        <v>12</v>
      </c>
      <c r="G4" s="12">
        <v>37</v>
      </c>
      <c r="H4" s="15">
        <v>47</v>
      </c>
    </row>
    <row r="5" spans="1:8">
      <c r="A5" s="8">
        <v>3</v>
      </c>
      <c r="B5" s="8" t="s">
        <v>14</v>
      </c>
      <c r="C5" s="8" t="s">
        <v>15</v>
      </c>
      <c r="D5" s="8" t="s">
        <v>11</v>
      </c>
      <c r="E5" s="9">
        <f>DATE(1992,2,20)</f>
        <v>33654</v>
      </c>
      <c r="F5" s="10" t="s">
        <v>12</v>
      </c>
      <c r="G5" s="8">
        <v>16</v>
      </c>
      <c r="H5" s="11">
        <v>47</v>
      </c>
    </row>
    <row r="6" spans="1:8" s="15" customFormat="1">
      <c r="A6" s="12">
        <v>4</v>
      </c>
      <c r="B6" s="12" t="s">
        <v>16</v>
      </c>
      <c r="C6" s="12"/>
      <c r="D6" s="12" t="s">
        <v>11</v>
      </c>
      <c r="E6" s="13">
        <f>DATE(1993,10,18)</f>
        <v>34260</v>
      </c>
      <c r="F6" s="14" t="s">
        <v>12</v>
      </c>
      <c r="G6" s="12">
        <v>16</v>
      </c>
      <c r="H6" s="15">
        <v>47</v>
      </c>
    </row>
    <row r="7" spans="1:8">
      <c r="A7" s="8">
        <v>5</v>
      </c>
      <c r="B7" s="8" t="s">
        <v>17</v>
      </c>
      <c r="C7" s="8" t="s">
        <v>15</v>
      </c>
      <c r="D7" s="8" t="s">
        <v>11</v>
      </c>
      <c r="E7" s="9">
        <f>DATE(1995,10,9)</f>
        <v>34981</v>
      </c>
      <c r="F7" s="10" t="s">
        <v>12</v>
      </c>
      <c r="G7" s="8">
        <v>31</v>
      </c>
      <c r="H7" s="11">
        <v>47</v>
      </c>
    </row>
    <row r="8" spans="1:8" s="15" customFormat="1">
      <c r="A8" s="12">
        <v>6</v>
      </c>
      <c r="B8" s="12" t="s">
        <v>18</v>
      </c>
      <c r="C8" s="12" t="s">
        <v>15</v>
      </c>
      <c r="D8" s="12" t="s">
        <v>11</v>
      </c>
      <c r="E8" s="13">
        <f>DATE(1996,4,16)</f>
        <v>35171</v>
      </c>
      <c r="F8" s="14" t="s">
        <v>12</v>
      </c>
      <c r="G8" s="12">
        <v>22</v>
      </c>
      <c r="H8" s="15">
        <v>47</v>
      </c>
    </row>
    <row r="9" spans="1:8">
      <c r="A9" s="8">
        <v>7</v>
      </c>
      <c r="B9" s="8" t="s">
        <v>19</v>
      </c>
      <c r="C9" s="8" t="s">
        <v>15</v>
      </c>
      <c r="D9" s="8" t="s">
        <v>11</v>
      </c>
      <c r="E9" s="9">
        <f>DATE(1997,4,7)</f>
        <v>35527</v>
      </c>
      <c r="F9" s="10" t="s">
        <v>12</v>
      </c>
      <c r="G9" s="8">
        <v>23</v>
      </c>
      <c r="H9" s="11">
        <v>47</v>
      </c>
    </row>
    <row r="10" spans="1:8" s="15" customFormat="1" ht="22.5">
      <c r="A10" s="12">
        <v>8</v>
      </c>
      <c r="B10" s="12" t="s">
        <v>20</v>
      </c>
      <c r="C10" s="12" t="s">
        <v>21</v>
      </c>
      <c r="D10" s="12" t="s">
        <v>22</v>
      </c>
      <c r="E10" s="13">
        <f>DATE(1990,2,21)</f>
        <v>32925</v>
      </c>
      <c r="F10" s="14" t="s">
        <v>12</v>
      </c>
      <c r="G10" s="12">
        <v>6</v>
      </c>
      <c r="H10" s="15">
        <v>47</v>
      </c>
    </row>
    <row r="11" spans="1:8" ht="22.5">
      <c r="A11" s="11">
        <v>9</v>
      </c>
      <c r="B11" s="8" t="s">
        <v>23</v>
      </c>
      <c r="C11" s="11"/>
      <c r="D11" s="8" t="s">
        <v>24</v>
      </c>
      <c r="E11" s="16">
        <f>DATE(1990,5,31)</f>
        <v>33024</v>
      </c>
      <c r="F11" s="17" t="s">
        <v>12</v>
      </c>
      <c r="G11" s="11">
        <v>19</v>
      </c>
      <c r="H11" s="11">
        <v>47</v>
      </c>
    </row>
    <row r="12" spans="1:8" s="15" customFormat="1" ht="39" customHeight="1">
      <c r="A12" s="12">
        <v>10</v>
      </c>
      <c r="B12" s="12" t="s">
        <v>25</v>
      </c>
      <c r="C12" s="12" t="s">
        <v>26</v>
      </c>
      <c r="D12" s="12" t="s">
        <v>11</v>
      </c>
      <c r="E12" s="13">
        <f>DATE(1994,11,28)</f>
        <v>34666</v>
      </c>
      <c r="F12" s="14" t="s">
        <v>12</v>
      </c>
      <c r="G12" s="12">
        <v>11</v>
      </c>
      <c r="H12" s="15">
        <v>47</v>
      </c>
    </row>
    <row r="13" spans="1:8" ht="30.75" customHeight="1">
      <c r="A13" s="11">
        <v>11</v>
      </c>
      <c r="B13" s="8" t="s">
        <v>25</v>
      </c>
      <c r="C13" s="11" t="s">
        <v>26</v>
      </c>
      <c r="D13" s="8" t="s">
        <v>11</v>
      </c>
      <c r="E13" s="16">
        <f>DATE(1996,2,13)</f>
        <v>35108</v>
      </c>
      <c r="F13" s="17" t="s">
        <v>12</v>
      </c>
      <c r="G13" s="11">
        <v>11</v>
      </c>
      <c r="H13" s="11">
        <v>47</v>
      </c>
    </row>
    <row r="14" spans="1:8" s="15" customFormat="1">
      <c r="A14" s="12">
        <v>12</v>
      </c>
      <c r="B14" s="12" t="s">
        <v>27</v>
      </c>
      <c r="C14" s="12"/>
      <c r="D14" s="12" t="s">
        <v>11</v>
      </c>
      <c r="E14" s="13">
        <f>DATE(1994,10,1)</f>
        <v>34608</v>
      </c>
      <c r="F14" s="14" t="s">
        <v>12</v>
      </c>
      <c r="G14" s="12">
        <v>2</v>
      </c>
      <c r="H14" s="15">
        <v>47</v>
      </c>
    </row>
    <row r="15" spans="1:8">
      <c r="A15" s="11">
        <v>13</v>
      </c>
      <c r="B15" s="8" t="s">
        <v>28</v>
      </c>
      <c r="C15" s="11"/>
      <c r="D15" s="8" t="s">
        <v>11</v>
      </c>
      <c r="E15" s="18" t="s">
        <v>29</v>
      </c>
      <c r="F15" s="17" t="s">
        <v>12</v>
      </c>
      <c r="G15" s="11">
        <v>4</v>
      </c>
      <c r="H15" s="11">
        <v>47</v>
      </c>
    </row>
    <row r="16" spans="1:8" s="15" customFormat="1">
      <c r="A16" s="12">
        <v>14</v>
      </c>
      <c r="B16" s="12" t="s">
        <v>30</v>
      </c>
      <c r="C16" s="12"/>
      <c r="D16" s="12" t="s">
        <v>11</v>
      </c>
      <c r="E16" s="13" t="s">
        <v>29</v>
      </c>
      <c r="F16" s="14" t="s">
        <v>12</v>
      </c>
      <c r="G16" s="12">
        <v>4</v>
      </c>
      <c r="H16" s="15">
        <v>47</v>
      </c>
    </row>
    <row r="17" spans="1:8">
      <c r="A17" s="11">
        <v>15</v>
      </c>
      <c r="B17" s="8" t="s">
        <v>31</v>
      </c>
      <c r="C17" s="11" t="s">
        <v>32</v>
      </c>
      <c r="E17" s="16">
        <f>DATE(1994,4,4)</f>
        <v>34428</v>
      </c>
      <c r="F17" s="17" t="s">
        <v>12</v>
      </c>
      <c r="G17" s="11">
        <v>4</v>
      </c>
      <c r="H17" s="11">
        <v>47</v>
      </c>
    </row>
    <row r="18" spans="1:8">
      <c r="A18" s="11"/>
      <c r="C18" s="11"/>
      <c r="E18" s="16">
        <f>DATE(1994,4,5)</f>
        <v>34429</v>
      </c>
      <c r="F18" s="17" t="s">
        <v>12</v>
      </c>
      <c r="G18" s="11">
        <v>4</v>
      </c>
      <c r="H18" s="11">
        <v>47</v>
      </c>
    </row>
    <row r="19" spans="1:8">
      <c r="A19" s="11"/>
      <c r="C19" s="11"/>
      <c r="E19" s="16">
        <f>DATE(1994,4,6)</f>
        <v>34430</v>
      </c>
      <c r="F19" s="17" t="s">
        <v>12</v>
      </c>
      <c r="G19" s="11">
        <v>3</v>
      </c>
      <c r="H19" s="11">
        <v>47</v>
      </c>
    </row>
    <row r="20" spans="1:8">
      <c r="A20" s="11"/>
      <c r="C20" s="11"/>
      <c r="E20" s="16">
        <f>DATE(1994,4,7)</f>
        <v>34431</v>
      </c>
      <c r="F20" s="17" t="s">
        <v>12</v>
      </c>
      <c r="G20" s="11">
        <v>4</v>
      </c>
      <c r="H20" s="11">
        <v>47</v>
      </c>
    </row>
    <row r="21" spans="1:8">
      <c r="A21" s="11"/>
      <c r="C21" s="11"/>
      <c r="E21" s="16">
        <f>DATE(1994,4,8)</f>
        <v>34432</v>
      </c>
      <c r="F21" s="17" t="s">
        <v>12</v>
      </c>
      <c r="G21" s="11">
        <v>6</v>
      </c>
      <c r="H21" s="11">
        <v>47</v>
      </c>
    </row>
    <row r="22" spans="1:8" s="15" customFormat="1">
      <c r="A22" s="12">
        <v>16</v>
      </c>
      <c r="B22" s="12" t="s">
        <v>31</v>
      </c>
      <c r="C22" s="12" t="s">
        <v>32</v>
      </c>
      <c r="D22" s="12"/>
      <c r="E22" s="13">
        <f>DATE(1994,7,28)</f>
        <v>34543</v>
      </c>
      <c r="F22" s="14" t="s">
        <v>12</v>
      </c>
      <c r="G22" s="12">
        <v>3</v>
      </c>
      <c r="H22" s="15">
        <v>47</v>
      </c>
    </row>
    <row r="23" spans="1:8" s="15" customFormat="1">
      <c r="A23" s="12"/>
      <c r="B23" s="12"/>
      <c r="C23" s="12"/>
      <c r="D23" s="12"/>
      <c r="E23" s="13">
        <f>DATE(1994,7,29)</f>
        <v>34544</v>
      </c>
      <c r="F23" s="14" t="s">
        <v>12</v>
      </c>
      <c r="G23" s="12">
        <v>3</v>
      </c>
      <c r="H23" s="15">
        <v>47</v>
      </c>
    </row>
    <row r="24" spans="1:8" s="15" customFormat="1">
      <c r="A24" s="12"/>
      <c r="B24" s="12"/>
      <c r="C24" s="12"/>
      <c r="D24" s="12"/>
      <c r="E24" s="13">
        <f>DATE(1994,7,30)</f>
        <v>34545</v>
      </c>
      <c r="F24" s="14" t="s">
        <v>12</v>
      </c>
      <c r="G24" s="12">
        <v>1</v>
      </c>
      <c r="H24" s="15">
        <v>47</v>
      </c>
    </row>
    <row r="25" spans="1:8">
      <c r="A25" s="11">
        <v>17</v>
      </c>
      <c r="B25" s="8" t="s">
        <v>31</v>
      </c>
      <c r="C25" s="11" t="s">
        <v>32</v>
      </c>
      <c r="E25" s="16">
        <f>DATE(1994,8,1)</f>
        <v>34547</v>
      </c>
      <c r="F25" s="17" t="s">
        <v>12</v>
      </c>
      <c r="G25" s="11">
        <v>3</v>
      </c>
      <c r="H25" s="11">
        <v>47</v>
      </c>
    </row>
    <row r="26" spans="1:8">
      <c r="A26" s="11"/>
      <c r="C26" s="11"/>
      <c r="E26" s="16">
        <f>DATE(1994,8,2)</f>
        <v>34548</v>
      </c>
      <c r="F26" s="17" t="s">
        <v>12</v>
      </c>
      <c r="G26" s="11">
        <v>8</v>
      </c>
      <c r="H26" s="11">
        <v>47</v>
      </c>
    </row>
    <row r="27" spans="1:8">
      <c r="A27" s="11"/>
      <c r="C27" s="11"/>
      <c r="E27" s="16">
        <f>DATE(1994,8,3)</f>
        <v>34549</v>
      </c>
      <c r="F27" s="17" t="s">
        <v>12</v>
      </c>
      <c r="G27" s="11">
        <v>3</v>
      </c>
      <c r="H27" s="11">
        <v>47</v>
      </c>
    </row>
    <row r="28" spans="1:8">
      <c r="A28" s="11"/>
      <c r="C28" s="11"/>
      <c r="E28" s="16">
        <f>DATE(1994,8,4)</f>
        <v>34550</v>
      </c>
      <c r="F28" s="17" t="s">
        <v>12</v>
      </c>
      <c r="G28" s="11">
        <v>3</v>
      </c>
      <c r="H28" s="11">
        <v>47</v>
      </c>
    </row>
    <row r="29" spans="1:8" s="15" customFormat="1">
      <c r="A29" s="12">
        <v>18</v>
      </c>
      <c r="B29" s="12" t="s">
        <v>31</v>
      </c>
      <c r="C29" s="12" t="s">
        <v>32</v>
      </c>
      <c r="D29" s="12"/>
      <c r="E29" s="19">
        <f>DATE(1994,10,21)</f>
        <v>34628</v>
      </c>
      <c r="F29" s="14" t="s">
        <v>12</v>
      </c>
      <c r="G29" s="12">
        <v>3</v>
      </c>
      <c r="H29" s="15">
        <v>47</v>
      </c>
    </row>
    <row r="30" spans="1:8" s="15" customFormat="1">
      <c r="A30" s="12"/>
      <c r="B30" s="12"/>
      <c r="C30" s="12"/>
      <c r="D30" s="12"/>
      <c r="E30" s="19">
        <f>DATE(1994,10,22)</f>
        <v>34629</v>
      </c>
      <c r="F30" s="14" t="s">
        <v>12</v>
      </c>
      <c r="G30" s="12">
        <v>1</v>
      </c>
      <c r="H30" s="15">
        <v>47</v>
      </c>
    </row>
    <row r="31" spans="1:8">
      <c r="A31" s="11">
        <v>19</v>
      </c>
      <c r="B31" s="8" t="s">
        <v>31</v>
      </c>
      <c r="C31" s="11" t="s">
        <v>32</v>
      </c>
      <c r="E31" s="16">
        <f>DATE(1994,11,9)</f>
        <v>34647</v>
      </c>
      <c r="F31" s="17" t="s">
        <v>12</v>
      </c>
      <c r="G31" s="11">
        <v>3</v>
      </c>
      <c r="H31" s="11">
        <v>47</v>
      </c>
    </row>
    <row r="32" spans="1:8">
      <c r="A32" s="11"/>
      <c r="C32" s="11"/>
      <c r="E32" s="16">
        <f>DATE(1994,11,10)</f>
        <v>34648</v>
      </c>
      <c r="F32" s="17" t="s">
        <v>12</v>
      </c>
      <c r="G32" s="11">
        <v>1</v>
      </c>
      <c r="H32" s="11">
        <v>47</v>
      </c>
    </row>
    <row r="33" spans="1:8" s="15" customFormat="1">
      <c r="A33" s="12">
        <v>20</v>
      </c>
      <c r="B33" s="12" t="s">
        <v>31</v>
      </c>
      <c r="C33" s="12" t="s">
        <v>32</v>
      </c>
      <c r="D33" s="12"/>
      <c r="E33" s="13">
        <f>DATE(1996,1,5)</f>
        <v>35069</v>
      </c>
      <c r="F33" s="14" t="s">
        <v>12</v>
      </c>
      <c r="G33" s="12">
        <v>4</v>
      </c>
      <c r="H33" s="15">
        <v>47</v>
      </c>
    </row>
    <row r="34" spans="1:8" s="15" customFormat="1">
      <c r="A34" s="12"/>
      <c r="B34" s="12"/>
      <c r="C34" s="12"/>
      <c r="D34" s="12"/>
      <c r="E34" s="13">
        <f>DATE(1996,1,6)</f>
        <v>35070</v>
      </c>
      <c r="F34" s="14" t="s">
        <v>12</v>
      </c>
      <c r="G34" s="12">
        <v>6</v>
      </c>
      <c r="H34" s="15">
        <v>47</v>
      </c>
    </row>
    <row r="35" spans="1:8" s="15" customFormat="1">
      <c r="A35" s="12"/>
      <c r="B35" s="12"/>
      <c r="C35" s="12"/>
      <c r="D35" s="12"/>
      <c r="E35" s="13">
        <f>DATE(1996,1,7)</f>
        <v>35071</v>
      </c>
      <c r="F35" s="14" t="s">
        <v>12</v>
      </c>
      <c r="G35" s="12">
        <v>6</v>
      </c>
      <c r="H35" s="15">
        <v>47</v>
      </c>
    </row>
    <row r="36" spans="1:8" s="15" customFormat="1">
      <c r="A36" s="12"/>
      <c r="B36" s="12"/>
      <c r="C36" s="12"/>
      <c r="D36" s="12"/>
      <c r="E36" s="13">
        <f>DATE(1996,1,8)</f>
        <v>35072</v>
      </c>
      <c r="F36" s="14" t="s">
        <v>12</v>
      </c>
      <c r="G36" s="12">
        <v>11</v>
      </c>
      <c r="H36" s="15">
        <v>47</v>
      </c>
    </row>
    <row r="37" spans="1:8" s="15" customFormat="1">
      <c r="A37" s="12"/>
      <c r="B37" s="12"/>
      <c r="C37" s="12"/>
      <c r="D37" s="12"/>
      <c r="E37" s="13">
        <f>DATE(1996,1,9)</f>
        <v>35073</v>
      </c>
      <c r="F37" s="14" t="s">
        <v>12</v>
      </c>
      <c r="G37" s="12">
        <v>12</v>
      </c>
      <c r="H37" s="15">
        <v>47</v>
      </c>
    </row>
    <row r="38" spans="1:8" s="15" customFormat="1">
      <c r="A38" s="12"/>
      <c r="B38" s="12"/>
      <c r="C38" s="12"/>
      <c r="D38" s="12"/>
      <c r="E38" s="13">
        <f>DATE(1996,1,10)</f>
        <v>35074</v>
      </c>
      <c r="F38" s="14" t="s">
        <v>12</v>
      </c>
      <c r="G38" s="12">
        <v>8</v>
      </c>
      <c r="H38" s="15">
        <v>47</v>
      </c>
    </row>
    <row r="39" spans="1:8" s="15" customFormat="1">
      <c r="A39" s="12"/>
      <c r="B39" s="12"/>
      <c r="C39" s="12"/>
      <c r="D39" s="12"/>
      <c r="E39" s="13">
        <f>DATE(1996,1,11)</f>
        <v>35075</v>
      </c>
      <c r="F39" s="14" t="s">
        <v>12</v>
      </c>
      <c r="G39" s="12">
        <v>9</v>
      </c>
      <c r="H39" s="15">
        <v>47</v>
      </c>
    </row>
    <row r="40" spans="1:8" s="15" customFormat="1">
      <c r="A40" s="12"/>
      <c r="B40" s="12"/>
      <c r="C40" s="12"/>
      <c r="D40" s="12"/>
      <c r="E40" s="13">
        <f>DATE(1996,1,12)</f>
        <v>35076</v>
      </c>
      <c r="F40" s="14" t="s">
        <v>12</v>
      </c>
      <c r="G40" s="12">
        <v>10</v>
      </c>
      <c r="H40" s="15">
        <v>47</v>
      </c>
    </row>
    <row r="41" spans="1:8" s="15" customFormat="1">
      <c r="A41" s="12"/>
      <c r="B41" s="12"/>
      <c r="C41" s="12"/>
      <c r="D41" s="12"/>
      <c r="E41" s="13">
        <f>DATE(1996,1,13)</f>
        <v>35077</v>
      </c>
      <c r="F41" s="14" t="s">
        <v>12</v>
      </c>
      <c r="G41" s="12">
        <v>5</v>
      </c>
      <c r="H41" s="15">
        <v>47</v>
      </c>
    </row>
    <row r="42" spans="1:8" s="15" customFormat="1">
      <c r="A42" s="12"/>
      <c r="B42" s="12"/>
      <c r="C42" s="12"/>
      <c r="D42" s="12"/>
      <c r="E42" s="13">
        <f>DATE(1996,1,14)</f>
        <v>35078</v>
      </c>
      <c r="F42" s="14" t="s">
        <v>12</v>
      </c>
      <c r="G42" s="12">
        <v>4</v>
      </c>
      <c r="H42" s="15">
        <v>47</v>
      </c>
    </row>
    <row r="43" spans="1:8" s="15" customFormat="1">
      <c r="A43" s="12"/>
      <c r="B43" s="12"/>
      <c r="C43" s="12"/>
      <c r="D43" s="12"/>
      <c r="E43" s="13">
        <f>DATE(1996,1,15)</f>
        <v>35079</v>
      </c>
      <c r="F43" s="14" t="s">
        <v>12</v>
      </c>
      <c r="G43" s="12">
        <v>5</v>
      </c>
      <c r="H43" s="15">
        <v>47</v>
      </c>
    </row>
    <row r="44" spans="1:8">
      <c r="A44" s="11">
        <v>21</v>
      </c>
      <c r="B44" s="8" t="s">
        <v>33</v>
      </c>
      <c r="C44" s="11" t="s">
        <v>34</v>
      </c>
      <c r="E44" s="18" t="s">
        <v>35</v>
      </c>
      <c r="F44" s="17" t="s">
        <v>12</v>
      </c>
      <c r="G44" s="11">
        <v>1</v>
      </c>
      <c r="H44" s="11">
        <v>47</v>
      </c>
    </row>
    <row r="45" spans="1:8">
      <c r="A45" s="11"/>
      <c r="B45" s="8" t="s">
        <v>36</v>
      </c>
      <c r="C45" s="11" t="s">
        <v>37</v>
      </c>
      <c r="E45" s="16">
        <f>DATE(1996,3,1)</f>
        <v>35125</v>
      </c>
      <c r="F45" s="17" t="s">
        <v>12</v>
      </c>
      <c r="G45" s="11">
        <v>21</v>
      </c>
      <c r="H45" s="11">
        <v>47</v>
      </c>
    </row>
    <row r="46" spans="1:8">
      <c r="A46" s="11"/>
      <c r="C46" s="11"/>
      <c r="E46" s="16">
        <f>DATE(1996,3,2)</f>
        <v>35126</v>
      </c>
      <c r="F46" s="17" t="s">
        <v>12</v>
      </c>
      <c r="G46" s="11">
        <v>8</v>
      </c>
      <c r="H46" s="11">
        <v>47</v>
      </c>
    </row>
    <row r="47" spans="1:8">
      <c r="A47" s="11"/>
      <c r="C47" s="11"/>
      <c r="E47" s="16">
        <f>DATE(1996,3,3)</f>
        <v>35127</v>
      </c>
      <c r="F47" s="17" t="s">
        <v>12</v>
      </c>
      <c r="G47" s="11">
        <v>3</v>
      </c>
      <c r="H47" s="11">
        <v>47</v>
      </c>
    </row>
    <row r="48" spans="1:8">
      <c r="A48" s="11"/>
      <c r="C48" s="11"/>
      <c r="E48" s="16">
        <f>DATE(1996,3,4)</f>
        <v>35128</v>
      </c>
      <c r="F48" s="17" t="s">
        <v>12</v>
      </c>
      <c r="G48" s="11">
        <v>3</v>
      </c>
      <c r="H48" s="11">
        <v>47</v>
      </c>
    </row>
    <row r="49" spans="1:8">
      <c r="A49" s="11"/>
      <c r="C49" s="11"/>
      <c r="E49" s="16">
        <f>DATE(1996,3,5)</f>
        <v>35129</v>
      </c>
      <c r="F49" s="17" t="s">
        <v>12</v>
      </c>
      <c r="G49" s="11">
        <v>14</v>
      </c>
      <c r="H49" s="11">
        <v>47</v>
      </c>
    </row>
    <row r="50" spans="1:8">
      <c r="A50" s="11"/>
      <c r="C50" s="11"/>
      <c r="E50" s="16">
        <f>DATE(1996,3,6)</f>
        <v>35130</v>
      </c>
      <c r="F50" s="17" t="s">
        <v>12</v>
      </c>
      <c r="G50" s="11">
        <v>15</v>
      </c>
      <c r="H50" s="11">
        <v>47</v>
      </c>
    </row>
    <row r="51" spans="1:8">
      <c r="A51" s="11"/>
      <c r="C51" s="11"/>
      <c r="E51" s="16">
        <f>DATE(1996,3,7)</f>
        <v>35131</v>
      </c>
      <c r="F51" s="17" t="s">
        <v>12</v>
      </c>
      <c r="G51" s="11">
        <v>9</v>
      </c>
      <c r="H51" s="11">
        <v>47</v>
      </c>
    </row>
    <row r="52" spans="1:8">
      <c r="A52" s="11"/>
      <c r="C52" s="11"/>
      <c r="E52" s="16">
        <f>DATE(1996,3,8)</f>
        <v>35132</v>
      </c>
      <c r="F52" s="17" t="s">
        <v>12</v>
      </c>
      <c r="G52" s="11">
        <v>12</v>
      </c>
      <c r="H52" s="11">
        <v>47</v>
      </c>
    </row>
    <row r="53" spans="1:8">
      <c r="A53" s="11"/>
      <c r="C53" s="11"/>
      <c r="E53" s="16">
        <f>DATE(1996,3,9)</f>
        <v>35133</v>
      </c>
      <c r="F53" s="17" t="s">
        <v>12</v>
      </c>
      <c r="G53" s="11">
        <v>7</v>
      </c>
      <c r="H53" s="11">
        <v>47</v>
      </c>
    </row>
    <row r="54" spans="1:8">
      <c r="A54" s="11"/>
      <c r="C54" s="11"/>
      <c r="E54" s="16">
        <f>DATE(1996,3,10)</f>
        <v>35134</v>
      </c>
      <c r="F54" s="17" t="s">
        <v>12</v>
      </c>
      <c r="G54" s="11">
        <v>6</v>
      </c>
      <c r="H54" s="11">
        <v>47</v>
      </c>
    </row>
    <row r="55" spans="1:8">
      <c r="A55" s="11"/>
      <c r="C55" s="11"/>
      <c r="E55" s="16">
        <f>DATE(1996,3,11)</f>
        <v>35135</v>
      </c>
      <c r="F55" s="17" t="s">
        <v>12</v>
      </c>
      <c r="G55" s="11">
        <v>8</v>
      </c>
      <c r="H55" s="11">
        <v>47</v>
      </c>
    </row>
    <row r="56" spans="1:8">
      <c r="A56" s="11"/>
      <c r="C56" s="11"/>
      <c r="E56" s="16">
        <f>DATE(1996,3,12)</f>
        <v>35136</v>
      </c>
      <c r="F56" s="17" t="s">
        <v>12</v>
      </c>
      <c r="G56" s="11">
        <v>30</v>
      </c>
      <c r="H56" s="11">
        <v>47</v>
      </c>
    </row>
    <row r="57" spans="1:8">
      <c r="A57" s="11"/>
      <c r="C57" s="11"/>
      <c r="E57" s="16">
        <f>DATE(1996,3,13)</f>
        <v>35137</v>
      </c>
      <c r="F57" s="17" t="s">
        <v>12</v>
      </c>
      <c r="G57" s="11">
        <v>7</v>
      </c>
      <c r="H57" s="11">
        <v>47</v>
      </c>
    </row>
    <row r="58" spans="1:8">
      <c r="A58" s="11"/>
      <c r="C58" s="11"/>
      <c r="E58" s="16">
        <f>DATE(1996,3,14)</f>
        <v>35138</v>
      </c>
      <c r="F58" s="17" t="s">
        <v>12</v>
      </c>
      <c r="G58" s="11">
        <v>6</v>
      </c>
      <c r="H58" s="11">
        <v>47</v>
      </c>
    </row>
    <row r="59" spans="1:8">
      <c r="A59" s="11"/>
      <c r="C59" s="11"/>
      <c r="E59" s="16">
        <f>DATE(1996,3,15)</f>
        <v>35139</v>
      </c>
      <c r="F59" s="17" t="s">
        <v>12</v>
      </c>
      <c r="G59" s="11">
        <v>13</v>
      </c>
      <c r="H59" s="11">
        <v>47</v>
      </c>
    </row>
    <row r="60" spans="1:8">
      <c r="A60" s="11"/>
      <c r="C60" s="11"/>
      <c r="E60" s="16">
        <f>DATE(1996,3,16)</f>
        <v>35140</v>
      </c>
      <c r="F60" s="17" t="s">
        <v>12</v>
      </c>
      <c r="G60" s="11">
        <v>5</v>
      </c>
      <c r="H60" s="11">
        <v>47</v>
      </c>
    </row>
    <row r="61" spans="1:8">
      <c r="A61" s="11"/>
      <c r="C61" s="11"/>
      <c r="E61" s="16">
        <f>DATE(1996,3,17)</f>
        <v>35141</v>
      </c>
      <c r="F61" s="17" t="s">
        <v>12</v>
      </c>
      <c r="G61" s="11">
        <v>5</v>
      </c>
      <c r="H61" s="11">
        <v>47</v>
      </c>
    </row>
    <row r="62" spans="1:8">
      <c r="A62" s="11"/>
      <c r="C62" s="11"/>
      <c r="E62" s="16">
        <f>DATE(1996,3,18)</f>
        <v>35142</v>
      </c>
      <c r="F62" s="17" t="s">
        <v>12</v>
      </c>
      <c r="G62" s="11">
        <v>18</v>
      </c>
      <c r="H62" s="11">
        <v>47</v>
      </c>
    </row>
    <row r="63" spans="1:8">
      <c r="A63" s="11"/>
      <c r="C63" s="11"/>
      <c r="E63" s="16">
        <f>DATE(1996,3,19)</f>
        <v>35143</v>
      </c>
      <c r="F63" s="17" t="s">
        <v>12</v>
      </c>
      <c r="G63" s="11">
        <v>5</v>
      </c>
      <c r="H63" s="11">
        <v>47</v>
      </c>
    </row>
    <row r="64" spans="1:8">
      <c r="A64" s="11"/>
      <c r="C64" s="11"/>
      <c r="E64" s="16">
        <f>DATE(1996,3,20)</f>
        <v>35144</v>
      </c>
      <c r="F64" s="17" t="s">
        <v>12</v>
      </c>
      <c r="G64" s="11">
        <v>6</v>
      </c>
      <c r="H64" s="11">
        <v>47</v>
      </c>
    </row>
    <row r="65" spans="1:8">
      <c r="A65" s="11"/>
      <c r="C65" s="11"/>
      <c r="E65" s="16">
        <f>DATE(1996,3,21)</f>
        <v>35145</v>
      </c>
      <c r="F65" s="17" t="s">
        <v>12</v>
      </c>
      <c r="G65" s="11">
        <v>5</v>
      </c>
      <c r="H65" s="11">
        <v>47</v>
      </c>
    </row>
    <row r="66" spans="1:8">
      <c r="A66" s="11"/>
      <c r="C66" s="11"/>
      <c r="E66" s="16">
        <f>DATE(1996,3,22)</f>
        <v>35146</v>
      </c>
      <c r="F66" s="17" t="s">
        <v>12</v>
      </c>
      <c r="G66" s="11">
        <v>13</v>
      </c>
      <c r="H66" s="11">
        <v>47</v>
      </c>
    </row>
    <row r="67" spans="1:8">
      <c r="A67" s="11"/>
      <c r="C67" s="11"/>
      <c r="E67" s="16">
        <f>DATE(1996,3,23)</f>
        <v>35147</v>
      </c>
      <c r="F67" s="17" t="s">
        <v>12</v>
      </c>
      <c r="G67" s="11">
        <v>5</v>
      </c>
      <c r="H67" s="11">
        <v>47</v>
      </c>
    </row>
    <row r="68" spans="1:8">
      <c r="A68" s="11"/>
      <c r="C68" s="11"/>
      <c r="E68" s="16">
        <f>DATE(1996,3,24)</f>
        <v>35148</v>
      </c>
      <c r="F68" s="17" t="s">
        <v>12</v>
      </c>
      <c r="G68" s="11">
        <v>16</v>
      </c>
      <c r="H68" s="11">
        <v>47</v>
      </c>
    </row>
    <row r="69" spans="1:8">
      <c r="A69" s="11"/>
      <c r="C69" s="11"/>
      <c r="E69" s="16">
        <f>DATE(1996,3,25)</f>
        <v>35149</v>
      </c>
      <c r="F69" s="17" t="s">
        <v>12</v>
      </c>
      <c r="G69" s="11">
        <v>12</v>
      </c>
      <c r="H69" s="11">
        <v>47</v>
      </c>
    </row>
    <row r="70" spans="1:8">
      <c r="A70" s="11"/>
      <c r="C70" s="11"/>
      <c r="E70" s="16">
        <f>DATE(1996,3,26)</f>
        <v>35150</v>
      </c>
      <c r="F70" s="17" t="s">
        <v>12</v>
      </c>
      <c r="G70" s="11">
        <v>16</v>
      </c>
      <c r="H70" s="11">
        <v>47</v>
      </c>
    </row>
    <row r="71" spans="1:8">
      <c r="A71" s="11"/>
      <c r="C71" s="11"/>
      <c r="E71" s="16">
        <f>DATE(1996,3,27)</f>
        <v>35151</v>
      </c>
      <c r="F71" s="17" t="s">
        <v>12</v>
      </c>
      <c r="G71" s="11">
        <v>9</v>
      </c>
      <c r="H71" s="11">
        <v>47</v>
      </c>
    </row>
    <row r="72" spans="1:8">
      <c r="A72" s="11"/>
      <c r="C72" s="11"/>
      <c r="E72" s="16">
        <f>DATE(1996,3,28)</f>
        <v>35152</v>
      </c>
      <c r="F72" s="17" t="s">
        <v>12</v>
      </c>
      <c r="G72" s="11">
        <v>11</v>
      </c>
      <c r="H72" s="11">
        <v>47</v>
      </c>
    </row>
    <row r="73" spans="1:8" s="15" customFormat="1">
      <c r="A73" s="12">
        <v>22</v>
      </c>
      <c r="B73" s="12" t="s">
        <v>38</v>
      </c>
      <c r="C73" s="12" t="s">
        <v>32</v>
      </c>
      <c r="D73" s="12"/>
      <c r="E73" s="13">
        <f>DATE(1996,5,27)</f>
        <v>35212</v>
      </c>
      <c r="F73" s="14" t="s">
        <v>12</v>
      </c>
      <c r="G73" s="12">
        <v>17</v>
      </c>
      <c r="H73" s="15">
        <v>47</v>
      </c>
    </row>
    <row r="74" spans="1:8" s="15" customFormat="1">
      <c r="A74" s="12"/>
      <c r="B74" s="12"/>
      <c r="C74" s="12"/>
      <c r="D74" s="12"/>
      <c r="E74" s="13">
        <f>DATE(1996,5,28)</f>
        <v>35213</v>
      </c>
      <c r="F74" s="14" t="s">
        <v>12</v>
      </c>
      <c r="G74" s="12">
        <v>12</v>
      </c>
      <c r="H74" s="15">
        <v>47</v>
      </c>
    </row>
    <row r="75" spans="1:8" s="15" customFormat="1">
      <c r="A75" s="12"/>
      <c r="B75" s="12"/>
      <c r="C75" s="12"/>
      <c r="D75" s="12"/>
      <c r="E75" s="13">
        <f>DATE(1996,5,29)</f>
        <v>35214</v>
      </c>
      <c r="F75" s="14" t="s">
        <v>12</v>
      </c>
      <c r="G75" s="12">
        <v>18</v>
      </c>
      <c r="H75" s="15">
        <v>47</v>
      </c>
    </row>
    <row r="76" spans="1:8" s="15" customFormat="1">
      <c r="A76" s="12"/>
      <c r="B76" s="12"/>
      <c r="C76" s="12"/>
      <c r="D76" s="12"/>
      <c r="E76" s="13">
        <f>DATE(1996,5,30)</f>
        <v>35215</v>
      </c>
      <c r="F76" s="14" t="s">
        <v>12</v>
      </c>
      <c r="G76" s="12">
        <v>11</v>
      </c>
      <c r="H76" s="15">
        <v>47</v>
      </c>
    </row>
    <row r="77" spans="1:8" s="15" customFormat="1">
      <c r="A77" s="12"/>
      <c r="B77" s="12"/>
      <c r="C77" s="12"/>
      <c r="D77" s="12"/>
      <c r="E77" s="13">
        <f>DATE(1996,5,31)</f>
        <v>35216</v>
      </c>
      <c r="F77" s="14" t="s">
        <v>12</v>
      </c>
      <c r="G77" s="12">
        <v>7</v>
      </c>
      <c r="H77" s="15">
        <v>47</v>
      </c>
    </row>
    <row r="78" spans="1:8">
      <c r="A78" s="8">
        <v>23</v>
      </c>
      <c r="B78" s="8" t="s">
        <v>38</v>
      </c>
      <c r="C78" s="8" t="s">
        <v>32</v>
      </c>
      <c r="E78" s="9">
        <f>DATE(1996,6,13)</f>
        <v>35229</v>
      </c>
      <c r="F78" s="10" t="s">
        <v>12</v>
      </c>
      <c r="G78" s="8">
        <v>8</v>
      </c>
      <c r="H78" s="11">
        <v>47</v>
      </c>
    </row>
    <row r="79" spans="1:8">
      <c r="E79" s="9">
        <f>DATE(1996,6,14)</f>
        <v>35230</v>
      </c>
      <c r="F79" s="10" t="s">
        <v>12</v>
      </c>
      <c r="G79" s="8">
        <v>6</v>
      </c>
      <c r="H79" s="11">
        <v>47</v>
      </c>
    </row>
    <row r="80" spans="1:8">
      <c r="E80" s="9">
        <f>DATE(1996,6,15)</f>
        <v>35231</v>
      </c>
      <c r="F80" s="10" t="s">
        <v>12</v>
      </c>
      <c r="G80" s="8">
        <v>13</v>
      </c>
      <c r="H80" s="11">
        <v>47</v>
      </c>
    </row>
    <row r="81" spans="1:8">
      <c r="E81" s="9">
        <f>DATE(1996,6,16)</f>
        <v>35232</v>
      </c>
      <c r="F81" s="10" t="s">
        <v>12</v>
      </c>
      <c r="G81" s="8">
        <v>20</v>
      </c>
      <c r="H81" s="11">
        <v>47</v>
      </c>
    </row>
    <row r="82" spans="1:8">
      <c r="E82" s="9">
        <f>DATE(1996,6,17)</f>
        <v>35233</v>
      </c>
      <c r="F82" s="10" t="s">
        <v>12</v>
      </c>
      <c r="G82" s="8">
        <v>1</v>
      </c>
      <c r="H82" s="11">
        <v>47</v>
      </c>
    </row>
    <row r="83" spans="1:8" s="15" customFormat="1">
      <c r="A83" s="12">
        <v>24</v>
      </c>
      <c r="B83" s="12" t="s">
        <v>38</v>
      </c>
      <c r="C83" s="12" t="s">
        <v>32</v>
      </c>
      <c r="D83" s="12"/>
      <c r="E83" s="13">
        <f>DATE(1996,12,10)</f>
        <v>35409</v>
      </c>
      <c r="F83" s="14" t="s">
        <v>12</v>
      </c>
      <c r="G83" s="12">
        <v>3</v>
      </c>
      <c r="H83" s="15">
        <v>47</v>
      </c>
    </row>
    <row r="84" spans="1:8" s="15" customFormat="1">
      <c r="A84" s="12"/>
      <c r="B84" s="12"/>
      <c r="C84" s="12"/>
      <c r="D84" s="12"/>
      <c r="E84" s="13">
        <f>DATE(1996,12,11)</f>
        <v>35410</v>
      </c>
      <c r="F84" s="14" t="s">
        <v>12</v>
      </c>
      <c r="G84" s="12">
        <v>8</v>
      </c>
      <c r="H84" s="15">
        <v>47</v>
      </c>
    </row>
    <row r="85" spans="1:8" s="15" customFormat="1">
      <c r="A85" s="12"/>
      <c r="B85" s="12"/>
      <c r="C85" s="12"/>
      <c r="D85" s="12"/>
      <c r="E85" s="13">
        <f>DATE(1996,12,12)</f>
        <v>35411</v>
      </c>
      <c r="F85" s="14" t="s">
        <v>12</v>
      </c>
      <c r="G85" s="12">
        <v>9</v>
      </c>
      <c r="H85" s="15">
        <v>47</v>
      </c>
    </row>
    <row r="86" spans="1:8" s="15" customFormat="1">
      <c r="A86" s="12"/>
      <c r="B86" s="12"/>
      <c r="C86" s="12"/>
      <c r="D86" s="12"/>
      <c r="E86" s="13">
        <f>DATE(1996,12,13)</f>
        <v>35412</v>
      </c>
      <c r="F86" s="14" t="s">
        <v>12</v>
      </c>
      <c r="G86" s="12">
        <v>7</v>
      </c>
      <c r="H86" s="15">
        <v>47</v>
      </c>
    </row>
    <row r="87" spans="1:8" s="15" customFormat="1">
      <c r="A87" s="12"/>
      <c r="B87" s="12"/>
      <c r="C87" s="12"/>
      <c r="D87" s="12"/>
      <c r="E87" s="13">
        <f>DATE(1996,12,14)</f>
        <v>35413</v>
      </c>
      <c r="F87" s="14" t="s">
        <v>12</v>
      </c>
      <c r="G87" s="12">
        <v>2</v>
      </c>
      <c r="H87" s="15">
        <v>47</v>
      </c>
    </row>
    <row r="88" spans="1:8">
      <c r="A88" s="11">
        <v>25</v>
      </c>
      <c r="B88" s="8" t="s">
        <v>28</v>
      </c>
      <c r="C88" s="11"/>
      <c r="E88" s="16"/>
      <c r="F88" s="17" t="s">
        <v>12</v>
      </c>
      <c r="G88" s="11">
        <v>8</v>
      </c>
      <c r="H88" s="11">
        <v>47</v>
      </c>
    </row>
    <row r="89" spans="1:8" s="15" customFormat="1">
      <c r="A89" s="12">
        <v>26</v>
      </c>
      <c r="B89" s="12" t="s">
        <v>39</v>
      </c>
      <c r="C89" s="12"/>
      <c r="D89" s="12"/>
      <c r="E89" s="13" t="s">
        <v>40</v>
      </c>
      <c r="F89" s="14" t="s">
        <v>12</v>
      </c>
      <c r="G89" s="12">
        <v>6</v>
      </c>
      <c r="H89" s="15">
        <v>47</v>
      </c>
    </row>
    <row r="90" spans="1:8" ht="22.5">
      <c r="A90" s="11">
        <v>27</v>
      </c>
      <c r="B90" s="8" t="s">
        <v>41</v>
      </c>
      <c r="C90" s="11"/>
      <c r="E90" s="18" t="s">
        <v>40</v>
      </c>
      <c r="F90" s="17" t="s">
        <v>12</v>
      </c>
      <c r="G90" s="11">
        <v>3</v>
      </c>
      <c r="H90" s="11">
        <v>47</v>
      </c>
    </row>
    <row r="91" spans="1:8">
      <c r="A91" s="11"/>
      <c r="C91" s="11"/>
      <c r="E91" s="18"/>
      <c r="F91" s="17"/>
      <c r="G91" s="11">
        <f>SUM(G3:G90)</f>
        <v>793</v>
      </c>
    </row>
    <row r="92" spans="1:8">
      <c r="E92" s="18"/>
      <c r="F92" s="20" t="s">
        <v>42</v>
      </c>
      <c r="G92" s="21"/>
    </row>
    <row r="93" spans="1:8" s="24" customFormat="1">
      <c r="A93" s="22">
        <v>28</v>
      </c>
      <c r="B93" s="22" t="s">
        <v>43</v>
      </c>
      <c r="C93" s="22"/>
      <c r="D93" s="22"/>
      <c r="E93" s="23" t="s">
        <v>44</v>
      </c>
      <c r="F93" s="23">
        <v>2</v>
      </c>
      <c r="G93" s="24" t="s">
        <v>45</v>
      </c>
      <c r="H93" s="24">
        <v>47</v>
      </c>
    </row>
    <row r="94" spans="1:8" s="24" customFormat="1">
      <c r="A94" s="22"/>
      <c r="B94" s="22"/>
      <c r="C94" s="22"/>
      <c r="D94" s="22"/>
      <c r="E94" s="23" t="s">
        <v>46</v>
      </c>
      <c r="F94" s="23">
        <v>2</v>
      </c>
      <c r="G94" s="24" t="s">
        <v>45</v>
      </c>
      <c r="H94" s="24">
        <v>47</v>
      </c>
    </row>
    <row r="95" spans="1:8" s="24" customFormat="1">
      <c r="A95" s="22"/>
      <c r="B95" s="22"/>
      <c r="C95" s="22"/>
      <c r="D95" s="22"/>
      <c r="E95" s="23" t="s">
        <v>47</v>
      </c>
      <c r="F95" s="23">
        <v>3</v>
      </c>
      <c r="G95" s="24" t="s">
        <v>45</v>
      </c>
      <c r="H95" s="24">
        <v>47</v>
      </c>
    </row>
    <row r="96" spans="1:8" s="24" customFormat="1">
      <c r="A96" s="22"/>
      <c r="B96" s="22"/>
      <c r="C96" s="22"/>
      <c r="D96" s="22"/>
      <c r="E96" s="23" t="s">
        <v>48</v>
      </c>
      <c r="F96" s="23">
        <v>2</v>
      </c>
      <c r="G96" s="24" t="s">
        <v>45</v>
      </c>
      <c r="H96" s="24">
        <v>47</v>
      </c>
    </row>
    <row r="97" spans="1:8" s="24" customFormat="1">
      <c r="A97" s="22"/>
      <c r="B97" s="22"/>
      <c r="C97" s="22"/>
      <c r="D97" s="22"/>
      <c r="E97" s="23" t="s">
        <v>49</v>
      </c>
      <c r="F97" s="23">
        <v>3</v>
      </c>
      <c r="G97" s="24" t="s">
        <v>45</v>
      </c>
      <c r="H97" s="24">
        <v>47</v>
      </c>
    </row>
    <row r="98" spans="1:8" s="24" customFormat="1">
      <c r="A98" s="22"/>
      <c r="B98" s="22"/>
      <c r="C98" s="22"/>
      <c r="D98" s="22"/>
      <c r="E98" s="23" t="s">
        <v>50</v>
      </c>
      <c r="F98" s="23">
        <v>3</v>
      </c>
      <c r="G98" s="24" t="s">
        <v>45</v>
      </c>
      <c r="H98" s="24">
        <v>47</v>
      </c>
    </row>
    <row r="99" spans="1:8" s="24" customFormat="1">
      <c r="A99" s="22"/>
      <c r="B99" s="22"/>
      <c r="C99" s="22"/>
      <c r="D99" s="22"/>
      <c r="E99" s="23" t="s">
        <v>51</v>
      </c>
      <c r="F99" s="23">
        <v>3</v>
      </c>
      <c r="G99" s="24" t="s">
        <v>45</v>
      </c>
      <c r="H99" s="24">
        <v>47</v>
      </c>
    </row>
    <row r="100" spans="1:8" s="24" customFormat="1">
      <c r="A100" s="22"/>
      <c r="B100" s="22"/>
      <c r="C100" s="22"/>
      <c r="D100" s="22"/>
      <c r="E100" s="23" t="s">
        <v>52</v>
      </c>
      <c r="F100" s="23">
        <v>3</v>
      </c>
      <c r="G100" s="24" t="s">
        <v>45</v>
      </c>
      <c r="H100" s="24">
        <v>47</v>
      </c>
    </row>
    <row r="101" spans="1:8" s="24" customFormat="1">
      <c r="A101" s="22"/>
      <c r="B101" s="22"/>
      <c r="C101" s="22"/>
      <c r="D101" s="22"/>
      <c r="E101" s="23" t="s">
        <v>53</v>
      </c>
      <c r="F101" s="23">
        <v>4</v>
      </c>
      <c r="G101" s="24" t="s">
        <v>45</v>
      </c>
      <c r="H101" s="24">
        <v>47</v>
      </c>
    </row>
    <row r="102" spans="1:8" s="24" customFormat="1">
      <c r="A102" s="22"/>
      <c r="B102" s="22"/>
      <c r="C102" s="22"/>
      <c r="D102" s="22"/>
      <c r="E102" s="23" t="s">
        <v>54</v>
      </c>
      <c r="F102" s="23">
        <v>2</v>
      </c>
      <c r="G102" s="24" t="s">
        <v>45</v>
      </c>
      <c r="H102" s="24">
        <v>47</v>
      </c>
    </row>
    <row r="103" spans="1:8" s="24" customFormat="1">
      <c r="A103" s="22"/>
      <c r="B103" s="22"/>
      <c r="C103" s="22"/>
      <c r="D103" s="22"/>
      <c r="E103" s="23" t="s">
        <v>55</v>
      </c>
      <c r="F103" s="23">
        <v>2</v>
      </c>
      <c r="G103" s="24" t="s">
        <v>45</v>
      </c>
      <c r="H103" s="24">
        <v>47</v>
      </c>
    </row>
    <row r="104" spans="1:8">
      <c r="F104" s="10">
        <f>SUM(F93:F103)</f>
        <v>29</v>
      </c>
    </row>
  </sheetData>
  <sheetProtection algorithmName="SHA-512" hashValue="9f78yyuvsPsYWkGzETiEuQ4udRSw+OnLrPNMd+u/s+zzf+nac0SlTlz9UzXoX6ccGuIybzVB13WZ68xkoqtTkw==" saltValue="JYoVrkf7yWslU2cAIuu8xA==" spinCount="100000" sheet="1" objects="1" scenarios="1"/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2024-10-04T13:18:42Z</dcterms:created>
  <dcterms:modified xsi:type="dcterms:W3CDTF">2024-10-04T13:19:23Z</dcterms:modified>
  <cp:category/>
  <cp:contentStatus/>
</cp:coreProperties>
</file>