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1D0C522-3DAB-48BD-9513-EB4FF51741AC}"/>
  <bookViews>
    <workbookView xWindow="240" yWindow="105" windowWidth="14805" windowHeight="8010" xr2:uid="{00000000-000D-0000-FFFF-FFFF00000000}"/>
  </bookViews>
  <sheets>
    <sheet name="69. TICONDEROG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" i="2"/>
</calcChain>
</file>

<file path=xl/sharedStrings.xml><?xml version="1.0" encoding="utf-8"?>
<sst xmlns="http://schemas.openxmlformats.org/spreadsheetml/2006/main" count="116" uniqueCount="41">
  <si>
    <t>SHIPS - 69. TICONDEROGA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</si>
  <si>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</si>
  <si>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</si>
  <si>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</si>
  <si>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</si>
  <si>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</si>
  <si>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</si>
  <si>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</si>
  <si>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</si>
  <si>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1966</t>
    <phoneticPr fontId="2"/>
  </si>
  <si>
    <t>OPNAVINST 5750.12</t>
    <phoneticPr fontId="2"/>
  </si>
  <si>
    <t>COMMANDING OFFICER, USS TICONDEROGA (CVA-14)</t>
    <phoneticPr fontId="2"/>
  </si>
  <si>
    <t>A4</t>
    <phoneticPr fontId="2"/>
  </si>
  <si>
    <t>SHIP'S DECK LOG - TITLE PAGE</t>
    <phoneticPr fontId="2"/>
  </si>
  <si>
    <t>OPNAV 3100/98</t>
  </si>
  <si>
    <t>January, 1965</t>
    <phoneticPr fontId="2"/>
  </si>
  <si>
    <t>Legal</t>
    <phoneticPr fontId="2"/>
  </si>
  <si>
    <t>February, 1965</t>
    <phoneticPr fontId="2"/>
  </si>
  <si>
    <t>March, 1965</t>
    <phoneticPr fontId="2"/>
  </si>
  <si>
    <t>April, 1965</t>
    <phoneticPr fontId="2"/>
  </si>
  <si>
    <t>May, 1965</t>
    <phoneticPr fontId="2"/>
  </si>
  <si>
    <t>June, 1965</t>
    <phoneticPr fontId="2"/>
  </si>
  <si>
    <t>July, 1965</t>
    <phoneticPr fontId="2"/>
  </si>
  <si>
    <t>August, 1965</t>
    <phoneticPr fontId="2"/>
  </si>
  <si>
    <t>September, 1965</t>
    <phoneticPr fontId="2"/>
  </si>
  <si>
    <t>October, 1965</t>
    <phoneticPr fontId="2"/>
  </si>
  <si>
    <t>November, 1965</t>
    <phoneticPr fontId="2"/>
  </si>
  <si>
    <t>SHIP'S DECK LOG BOOK</t>
    <phoneticPr fontId="2"/>
  </si>
  <si>
    <t>December, 1965</t>
    <phoneticPr fontId="2"/>
  </si>
  <si>
    <t>SHIP'S DECK LOG - REMARKS SHEET</t>
    <phoneticPr fontId="2"/>
  </si>
  <si>
    <t>RESPONDING TO JAPANESE QUESTION ON USS TINCONDEROGA INCIDENT (U)</t>
    <phoneticPr fontId="2"/>
  </si>
  <si>
    <t>HENRY S. ROWN, THE ASSISTANT SECRETARY OF DEFENSE</t>
    <phoneticPr fontId="2"/>
  </si>
  <si>
    <t>Letter</t>
    <phoneticPr fontId="2"/>
  </si>
  <si>
    <t>USS TICONDEROGA INCIDENT INVOLVING LOSS OF A-4 WITH H-BOMB</t>
    <phoneticPr fontId="2"/>
  </si>
  <si>
    <t>DEPARTMENT OF STATE</t>
    <phoneticPr fontId="2"/>
  </si>
  <si>
    <t>JAPAN: 1965 NUCLEAR WEAPON LOSS</t>
    <phoneticPr fontId="2"/>
  </si>
  <si>
    <t>1965 LOSS OF NUCLEAR WEAPON</t>
    <phoneticPr fontId="2"/>
  </si>
  <si>
    <t>JAPAN: 1965 H-BOMB INCIDENT</t>
    <phoneticPr fontId="2"/>
  </si>
  <si>
    <t>1965 A-4/NUCLEAR WEAPON ACCIDENT</t>
    <phoneticPr fontId="2"/>
  </si>
  <si>
    <t>POLITICAL-MILITARY WEEKLY: MAY 8-12</t>
    <phoneticPr fontId="2"/>
  </si>
  <si>
    <t>YOUR MEETING WITH DEPUTY MINISTER KURIYAMA: NUCLEAR TRANSIT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</si>
</sst>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9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2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0" xfId="1" applyFont="1" applyAlignment="1">
      <alignment vertical="center" wrapText="1"/>
    </xf>
    <xf numFmtId="0" fontId="6" fillId="2" borderId="0" xfId="2" applyFont="1" applyFill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6" fillId="0" borderId="0" xfId="2" applyFont="1" applyFill="1">
      <alignment vertical="center"/>
    </xf>
    <xf numFmtId="176" fontId="4" fillId="2" borderId="0" xfId="1" applyNumberFormat="1" applyFont="1" applyAlignment="1">
      <alignment horizontal="right" vertical="center"/>
    </xf>
    <xf numFmtId="0" fontId="7" fillId="0" borderId="0" xfId="2" applyFont="1" applyFill="1">
      <alignment vertical="center"/>
    </xf>
    <xf numFmtId="176" fontId="4" fillId="2" borderId="0" xfId="1" applyNumberFormat="1" applyFont="1">
      <alignment vertical="center"/>
    </xf>
    <xf numFmtId="0" fontId="8" fillId="0" borderId="0" xfId="2" applyFont="1" applyAlignment="1">
      <alignment vertical="center" wrapText="1"/>
    </xf>
  </cellXfs>
  <cellStyles count="3">
    <cellStyle name="20% - アクセント 3" xfId="1" builtinId="38"/>
    <cellStyle name="ハイパーリンク" xfId="2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acedepot.org/wp-content/uploads/2022/10/SHIPS-DECK-LOG-TITLE-PAGE-April-1965.pdf" TargetMode="External"/><Relationship Id="rId13" Type="http://schemas.openxmlformats.org/officeDocument/2006/relationships/hyperlink" Target="http://www.peacedepot.org/wp-content/uploads/2022/10/SHIPS-DECK-LOG-TITLE-PAGE-March-1965.pdf" TargetMode="External"/><Relationship Id="rId18" Type="http://schemas.openxmlformats.org/officeDocument/2006/relationships/hyperlink" Target="http://www.peacedepot.org/wp-content/uploads/2022/10/SHIPS-DECK-LOG-TITLE-PAGE-February-1965-2.pdf" TargetMode="External"/><Relationship Id="rId3" Type="http://schemas.openxmlformats.org/officeDocument/2006/relationships/hyperlink" Target="http://www.peacedepot.org/wp-content/uploads/2022/10/1965-LOSS-OF-NUCLEAR-WEAPON.pdf" TargetMode="External"/><Relationship Id="rId7" Type="http://schemas.openxmlformats.org/officeDocument/2006/relationships/hyperlink" Target="http://www.peacedepot.org/wp-content/uploads/2022/10/POLITICAL-MILITARY-WEEKLY-MAY-8-12.pdf" TargetMode="External"/><Relationship Id="rId12" Type="http://schemas.openxmlformats.org/officeDocument/2006/relationships/hyperlink" Target="http://www.peacedepot.org/wp-content/uploads/2022/10/SHIPS-DECK-LOG-TITLE-PAGE-June-1965.pdf" TargetMode="External"/><Relationship Id="rId17" Type="http://schemas.openxmlformats.org/officeDocument/2006/relationships/hyperlink" Target="http://www.peacedepot.org/wp-content/uploads/2022/10/USS-TICONDEROGA-INCIDENT-INVOLVING-LOSS-OF-A-4-WITH-H-BOMB.pdf" TargetMode="External"/><Relationship Id="rId2" Type="http://schemas.openxmlformats.org/officeDocument/2006/relationships/hyperlink" Target="http://www.peacedepot.org/wp-content/uploads/2022/10/1965-A-4NUCLEAR-WEAPON-ACCIDENT.pdf" TargetMode="External"/><Relationship Id="rId16" Type="http://schemas.openxmlformats.org/officeDocument/2006/relationships/hyperlink" Target="http://www.peacedepot.org/wp-content/uploads/2022/10/SHIPS-DECK-LOG-TITLE-PAGE-September-1965.pdf" TargetMode="External"/><Relationship Id="rId20" Type="http://schemas.openxmlformats.org/officeDocument/2006/relationships/hyperlink" Target="http://www.peacedepot.org/wp-content/uploads/2022/10/SHIPS-DECK-LOG-December-1965-1.pdf" TargetMode="External"/><Relationship Id="rId1" Type="http://schemas.openxmlformats.org/officeDocument/2006/relationships/hyperlink" Target="http://www.peacedepot.org/wp-content/uploads/2022/09/RESPONDING-TO-JAPANESE-QUESTION-ON-USS-TINCONDEROGA-INCIDENT-U.pdf" TargetMode="External"/><Relationship Id="rId6" Type="http://schemas.openxmlformats.org/officeDocument/2006/relationships/hyperlink" Target="http://www.peacedepot.org/wp-content/uploads/2022/10/JAPAN-1965-NUCLEAR-WEAPON-LOSS.pdf" TargetMode="External"/><Relationship Id="rId11" Type="http://schemas.openxmlformats.org/officeDocument/2006/relationships/hyperlink" Target="http://www.peacedepot.org/wp-content/uploads/2022/10/SHIPS-DECK-LOG-TITLE-PAGE-July-1965.pdf" TargetMode="External"/><Relationship Id="rId5" Type="http://schemas.openxmlformats.org/officeDocument/2006/relationships/hyperlink" Target="http://www.peacedepot.org/wp-content/uploads/2022/10/JAPAN-1965-H-BOMB-INCIDENT.pdf" TargetMode="External"/><Relationship Id="rId15" Type="http://schemas.openxmlformats.org/officeDocument/2006/relationships/hyperlink" Target="http://www.peacedepot.org/wp-content/uploads/2022/10/SHIPS-DECK-LOG-TITLE-PAGE-November-1965.pdf" TargetMode="External"/><Relationship Id="rId10" Type="http://schemas.openxmlformats.org/officeDocument/2006/relationships/hyperlink" Target="http://www.peacedepot.org/wp-content/uploads/2022/10/SHIPS-DECK-LOG-TITLE-PAGE-January-1965-1.pdf" TargetMode="External"/><Relationship Id="rId19" Type="http://schemas.openxmlformats.org/officeDocument/2006/relationships/hyperlink" Target="http://www.peacedepot.org/wp-content/uploads/2022/10/SHIPS-DECK-LOG-TITLE-PAGE-October-1965-2.pdf" TargetMode="External"/><Relationship Id="rId4" Type="http://schemas.openxmlformats.org/officeDocument/2006/relationships/hyperlink" Target="http://www.peacedepot.org/wp-content/uploads/2022/10/COMMAND-HISTORY-FOR-1966-1.pdf" TargetMode="External"/><Relationship Id="rId9" Type="http://schemas.openxmlformats.org/officeDocument/2006/relationships/hyperlink" Target="http://www.peacedepot.org/wp-content/uploads/2022/10/SHIPS-DECK-LOG-TITLE-PAGE-August-1965.pdf" TargetMode="External"/><Relationship Id="rId14" Type="http://schemas.openxmlformats.org/officeDocument/2006/relationships/hyperlink" Target="http://www.peacedepot.org/wp-content/uploads/2022/10/SHIPS-DECK-LOG-TITLE-PAGE-May-1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0221-B21F-46C1-8693-032251692B92}">
  <dimension ref="A1:H55"/>
  <sheetViews>
    <sheetView tabSelected="1" workbookViewId="0"/>
  </sheetViews>
  <sheetFormatPr defaultColWidth="13" defaultRowHeight="12"/>
  <cols>
    <col min="1" max="1" width="5.125" style="13" customWidth="1"/>
    <col min="2" max="2" width="45.25" style="13" customWidth="1"/>
    <col min="3" max="3" width="15.75" style="13" customWidth="1"/>
    <col min="4" max="4" width="41.25" style="13" customWidth="1"/>
    <col min="5" max="5" width="17.125" style="15" customWidth="1"/>
    <col min="6" max="6" width="9.125" style="16" customWidth="1"/>
    <col min="7" max="7" width="4.875" style="13" customWidth="1"/>
    <col min="8" max="8" width="4.75" style="17" customWidth="1"/>
    <col min="9" max="16384" width="13" style="17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 s="12" customFormat="1" ht="18.75">
      <c r="A3" s="8">
        <v>1</v>
      </c>
      <c r="B3" s="9" t="s">
        <v>9</v>
      </c>
      <c r="C3" s="8" t="s">
        <v>10</v>
      </c>
      <c r="D3" s="8" t="s">
        <v>11</v>
      </c>
      <c r="E3" s="10">
        <f>DATE(1967,2,6)</f>
        <v>24509</v>
      </c>
      <c r="F3" s="11" t="s">
        <v>12</v>
      </c>
      <c r="G3" s="8">
        <v>27</v>
      </c>
      <c r="H3" s="12">
        <v>58</v>
      </c>
    </row>
    <row r="4" spans="1:8" ht="18.75">
      <c r="A4" s="13">
        <v>2</v>
      </c>
      <c r="B4" s="14" t="s">
        <v>13</v>
      </c>
      <c r="C4" s="13" t="s">
        <v>14</v>
      </c>
      <c r="E4" s="15" t="s">
        <v>15</v>
      </c>
      <c r="F4" s="16" t="s">
        <v>16</v>
      </c>
      <c r="G4" s="13">
        <v>1</v>
      </c>
      <c r="H4" s="17">
        <v>58</v>
      </c>
    </row>
    <row r="5" spans="1:8" s="12" customFormat="1" ht="18.75">
      <c r="A5" s="8">
        <v>3</v>
      </c>
      <c r="B5" s="9" t="s">
        <v>13</v>
      </c>
      <c r="C5" s="8" t="s">
        <v>14</v>
      </c>
      <c r="D5" s="8"/>
      <c r="E5" s="10" t="s">
        <v>17</v>
      </c>
      <c r="F5" s="11" t="s">
        <v>16</v>
      </c>
      <c r="G5" s="8">
        <v>1</v>
      </c>
      <c r="H5" s="12">
        <v>58</v>
      </c>
    </row>
    <row r="6" spans="1:8" ht="18.75">
      <c r="A6" s="13">
        <v>4</v>
      </c>
      <c r="B6" s="14" t="s">
        <v>13</v>
      </c>
      <c r="C6" s="13" t="s">
        <v>14</v>
      </c>
      <c r="E6" s="15" t="s">
        <v>18</v>
      </c>
      <c r="F6" s="16" t="s">
        <v>16</v>
      </c>
      <c r="G6" s="13">
        <v>1</v>
      </c>
      <c r="H6" s="17">
        <v>58</v>
      </c>
    </row>
    <row r="7" spans="1:8" s="12" customFormat="1" ht="18.75">
      <c r="A7" s="8">
        <v>5</v>
      </c>
      <c r="B7" s="9" t="s">
        <v>13</v>
      </c>
      <c r="C7" s="8" t="s">
        <v>14</v>
      </c>
      <c r="D7" s="8"/>
      <c r="E7" s="10" t="s">
        <v>19</v>
      </c>
      <c r="F7" s="11" t="s">
        <v>16</v>
      </c>
      <c r="G7" s="8">
        <v>1</v>
      </c>
      <c r="H7" s="12">
        <v>58</v>
      </c>
    </row>
    <row r="8" spans="1:8" ht="18.75">
      <c r="A8" s="13">
        <v>6</v>
      </c>
      <c r="B8" s="14" t="s">
        <v>13</v>
      </c>
      <c r="C8" s="13" t="s">
        <v>14</v>
      </c>
      <c r="E8" s="15" t="s">
        <v>20</v>
      </c>
      <c r="F8" s="16" t="s">
        <v>16</v>
      </c>
      <c r="G8" s="13">
        <v>1</v>
      </c>
      <c r="H8" s="17">
        <v>58</v>
      </c>
    </row>
    <row r="9" spans="1:8" s="12" customFormat="1" ht="18.75">
      <c r="A9" s="8">
        <v>7</v>
      </c>
      <c r="B9" s="9" t="s">
        <v>13</v>
      </c>
      <c r="C9" s="8" t="s">
        <v>14</v>
      </c>
      <c r="D9" s="8"/>
      <c r="E9" s="10" t="s">
        <v>21</v>
      </c>
      <c r="F9" s="11" t="s">
        <v>16</v>
      </c>
      <c r="G9" s="8">
        <v>1</v>
      </c>
      <c r="H9" s="12">
        <v>58</v>
      </c>
    </row>
    <row r="10" spans="1:8" ht="18.75">
      <c r="A10" s="13">
        <v>8</v>
      </c>
      <c r="B10" s="14" t="s">
        <v>13</v>
      </c>
      <c r="C10" s="13" t="s">
        <v>14</v>
      </c>
      <c r="E10" s="15" t="s">
        <v>22</v>
      </c>
      <c r="F10" s="16" t="s">
        <v>16</v>
      </c>
      <c r="G10" s="13">
        <v>1</v>
      </c>
      <c r="H10" s="17">
        <v>58</v>
      </c>
    </row>
    <row r="11" spans="1:8" s="12" customFormat="1" ht="18.75">
      <c r="A11" s="8">
        <v>9</v>
      </c>
      <c r="B11" s="9" t="s">
        <v>13</v>
      </c>
      <c r="C11" s="8" t="s">
        <v>14</v>
      </c>
      <c r="D11" s="8"/>
      <c r="E11" s="10" t="s">
        <v>23</v>
      </c>
      <c r="F11" s="11" t="s">
        <v>16</v>
      </c>
      <c r="G11" s="8">
        <v>1</v>
      </c>
      <c r="H11" s="12">
        <v>58</v>
      </c>
    </row>
    <row r="12" spans="1:8" ht="18.75">
      <c r="A12" s="13">
        <v>10</v>
      </c>
      <c r="B12" s="14" t="s">
        <v>13</v>
      </c>
      <c r="C12" s="13" t="s">
        <v>14</v>
      </c>
      <c r="E12" s="15" t="s">
        <v>24</v>
      </c>
      <c r="F12" s="16" t="s">
        <v>16</v>
      </c>
      <c r="G12" s="13">
        <v>1</v>
      </c>
      <c r="H12" s="17">
        <v>58</v>
      </c>
    </row>
    <row r="13" spans="1:8" s="12" customFormat="1" ht="18.75">
      <c r="A13" s="8">
        <v>11</v>
      </c>
      <c r="B13" s="9" t="s">
        <v>13</v>
      </c>
      <c r="C13" s="8" t="s">
        <v>14</v>
      </c>
      <c r="D13" s="8"/>
      <c r="E13" s="10" t="s">
        <v>25</v>
      </c>
      <c r="F13" s="11" t="s">
        <v>16</v>
      </c>
      <c r="G13" s="8">
        <v>1</v>
      </c>
      <c r="H13" s="12">
        <v>58</v>
      </c>
    </row>
    <row r="14" spans="1:8" ht="18.75">
      <c r="A14" s="13">
        <v>12</v>
      </c>
      <c r="B14" s="14" t="s">
        <v>13</v>
      </c>
      <c r="C14" s="13" t="s">
        <v>14</v>
      </c>
      <c r="E14" s="15" t="s">
        <v>26</v>
      </c>
      <c r="F14" s="16" t="s">
        <v>16</v>
      </c>
      <c r="G14" s="13">
        <v>1</v>
      </c>
      <c r="H14" s="17">
        <v>58</v>
      </c>
    </row>
    <row r="15" spans="1:8" s="12" customFormat="1" ht="15.75">
      <c r="A15" s="12">
        <v>13</v>
      </c>
      <c r="B15" s="18" t="s">
        <v>27</v>
      </c>
      <c r="E15" s="19" t="s">
        <v>28</v>
      </c>
      <c r="F15" s="11" t="s">
        <v>16</v>
      </c>
      <c r="G15" s="12">
        <v>1</v>
      </c>
      <c r="H15" s="12">
        <v>58</v>
      </c>
    </row>
    <row r="16" spans="1:8" s="12" customFormat="1" ht="15.75">
      <c r="B16" s="20" t="s">
        <v>29</v>
      </c>
      <c r="E16" s="21">
        <f>DATE(1965,12,1)</f>
        <v>24077</v>
      </c>
      <c r="F16" s="11" t="s">
        <v>16</v>
      </c>
      <c r="G16" s="12">
        <v>2</v>
      </c>
      <c r="H16" s="12">
        <v>58</v>
      </c>
    </row>
    <row r="17" spans="5:8" s="12" customFormat="1">
      <c r="E17" s="21">
        <f>DATE(1965,12,2)</f>
        <v>24078</v>
      </c>
      <c r="F17" s="11" t="s">
        <v>16</v>
      </c>
      <c r="G17" s="12">
        <v>2</v>
      </c>
      <c r="H17" s="12">
        <v>58</v>
      </c>
    </row>
    <row r="18" spans="5:8" s="12" customFormat="1">
      <c r="E18" s="21">
        <f>DATE(1965,12,3)</f>
        <v>24079</v>
      </c>
      <c r="F18" s="11" t="s">
        <v>16</v>
      </c>
      <c r="G18" s="12">
        <v>2</v>
      </c>
      <c r="H18" s="12">
        <v>58</v>
      </c>
    </row>
    <row r="19" spans="5:8" s="12" customFormat="1">
      <c r="E19" s="21">
        <f>DATE(1965,12,4)</f>
        <v>24080</v>
      </c>
      <c r="F19" s="11" t="s">
        <v>16</v>
      </c>
      <c r="G19" s="12">
        <v>2</v>
      </c>
      <c r="H19" s="12">
        <v>58</v>
      </c>
    </row>
    <row r="20" spans="5:8" s="12" customFormat="1">
      <c r="E20" s="21">
        <f>DATE(1965,12,5)</f>
        <v>24081</v>
      </c>
      <c r="F20" s="11" t="s">
        <v>16</v>
      </c>
      <c r="G20" s="12">
        <v>2</v>
      </c>
      <c r="H20" s="12">
        <v>58</v>
      </c>
    </row>
    <row r="21" spans="5:8" s="12" customFormat="1">
      <c r="E21" s="21">
        <f>DATE(1965,12,6)</f>
        <v>24082</v>
      </c>
      <c r="F21" s="11" t="s">
        <v>16</v>
      </c>
      <c r="G21" s="12">
        <v>2</v>
      </c>
      <c r="H21" s="12">
        <v>58</v>
      </c>
    </row>
    <row r="22" spans="5:8" s="12" customFormat="1">
      <c r="E22" s="21">
        <f>DATE(1965,12,7)</f>
        <v>24083</v>
      </c>
      <c r="F22" s="11" t="s">
        <v>16</v>
      </c>
      <c r="G22" s="12">
        <v>2</v>
      </c>
      <c r="H22" s="12">
        <v>58</v>
      </c>
    </row>
    <row r="23" spans="5:8" s="12" customFormat="1">
      <c r="E23" s="21">
        <f>DATE(1965,12,8)</f>
        <v>24084</v>
      </c>
      <c r="F23" s="11" t="s">
        <v>16</v>
      </c>
      <c r="G23" s="12">
        <v>2</v>
      </c>
      <c r="H23" s="12">
        <v>58</v>
      </c>
    </row>
    <row r="24" spans="5:8" s="12" customFormat="1">
      <c r="E24" s="21">
        <f>DATE(1965,12,9)</f>
        <v>24085</v>
      </c>
      <c r="F24" s="11" t="s">
        <v>16</v>
      </c>
      <c r="G24" s="12">
        <v>2</v>
      </c>
      <c r="H24" s="12">
        <v>58</v>
      </c>
    </row>
    <row r="25" spans="5:8" s="12" customFormat="1">
      <c r="E25" s="21">
        <f>DATE(1965,12,10)</f>
        <v>24086</v>
      </c>
      <c r="F25" s="11" t="s">
        <v>16</v>
      </c>
      <c r="G25" s="12">
        <v>2</v>
      </c>
      <c r="H25" s="12">
        <v>58</v>
      </c>
    </row>
    <row r="26" spans="5:8" s="12" customFormat="1">
      <c r="E26" s="21">
        <f>DATE(1965,12,11)</f>
        <v>24087</v>
      </c>
      <c r="F26" s="11" t="s">
        <v>16</v>
      </c>
      <c r="G26" s="12">
        <v>1</v>
      </c>
      <c r="H26" s="12">
        <v>58</v>
      </c>
    </row>
    <row r="27" spans="5:8" s="12" customFormat="1">
      <c r="E27" s="21">
        <f>DATE(1965,12,12)</f>
        <v>24088</v>
      </c>
      <c r="F27" s="11" t="s">
        <v>16</v>
      </c>
      <c r="G27" s="12">
        <v>1</v>
      </c>
      <c r="H27" s="12">
        <v>58</v>
      </c>
    </row>
    <row r="28" spans="5:8" s="12" customFormat="1">
      <c r="E28" s="21">
        <f>DATE(1965,12,13)</f>
        <v>24089</v>
      </c>
      <c r="F28" s="11" t="s">
        <v>16</v>
      </c>
      <c r="G28" s="12">
        <v>2</v>
      </c>
      <c r="H28" s="12">
        <v>58</v>
      </c>
    </row>
    <row r="29" spans="5:8" s="12" customFormat="1">
      <c r="E29" s="21">
        <f>DATE(1965,12,14)</f>
        <v>24090</v>
      </c>
      <c r="F29" s="11" t="s">
        <v>16</v>
      </c>
      <c r="G29" s="12">
        <v>2</v>
      </c>
      <c r="H29" s="12">
        <v>58</v>
      </c>
    </row>
    <row r="30" spans="5:8" s="12" customFormat="1">
      <c r="E30" s="21">
        <f>DATE(1965,12,15)</f>
        <v>24091</v>
      </c>
      <c r="F30" s="11" t="s">
        <v>16</v>
      </c>
      <c r="G30" s="12">
        <v>2</v>
      </c>
      <c r="H30" s="12">
        <v>58</v>
      </c>
    </row>
    <row r="31" spans="5:8" s="12" customFormat="1">
      <c r="E31" s="21">
        <f>DATE(1965,12,16)</f>
        <v>24092</v>
      </c>
      <c r="F31" s="11" t="s">
        <v>16</v>
      </c>
      <c r="G31" s="12">
        <v>2</v>
      </c>
      <c r="H31" s="12">
        <v>58</v>
      </c>
    </row>
    <row r="32" spans="5:8" s="12" customFormat="1">
      <c r="E32" s="21">
        <f>DATE(1965,12,17)</f>
        <v>24093</v>
      </c>
      <c r="F32" s="11" t="s">
        <v>16</v>
      </c>
      <c r="G32" s="12">
        <v>2</v>
      </c>
      <c r="H32" s="12">
        <v>58</v>
      </c>
    </row>
    <row r="33" spans="1:8" s="12" customFormat="1">
      <c r="E33" s="21">
        <f>DATE(1965,12,18)</f>
        <v>24094</v>
      </c>
      <c r="F33" s="11" t="s">
        <v>16</v>
      </c>
      <c r="G33" s="12">
        <v>2</v>
      </c>
      <c r="H33" s="12">
        <v>58</v>
      </c>
    </row>
    <row r="34" spans="1:8" s="12" customFormat="1">
      <c r="E34" s="21">
        <f>DATE(1965,12,19)</f>
        <v>24095</v>
      </c>
      <c r="F34" s="11" t="s">
        <v>16</v>
      </c>
      <c r="G34" s="12">
        <v>2</v>
      </c>
      <c r="H34" s="12">
        <v>58</v>
      </c>
    </row>
    <row r="35" spans="1:8" s="12" customFormat="1">
      <c r="E35" s="21">
        <f>DATE(1965,12,20)</f>
        <v>24096</v>
      </c>
      <c r="F35" s="11" t="s">
        <v>16</v>
      </c>
      <c r="G35" s="12">
        <v>2</v>
      </c>
      <c r="H35" s="12">
        <v>58</v>
      </c>
    </row>
    <row r="36" spans="1:8" s="12" customFormat="1">
      <c r="E36" s="21">
        <f>DATE(1965,12,21)</f>
        <v>24097</v>
      </c>
      <c r="F36" s="11" t="s">
        <v>16</v>
      </c>
      <c r="G36" s="12">
        <v>2</v>
      </c>
      <c r="H36" s="12">
        <v>58</v>
      </c>
    </row>
    <row r="37" spans="1:8" s="12" customFormat="1">
      <c r="E37" s="21">
        <f>DATE(1965,12,22)</f>
        <v>24098</v>
      </c>
      <c r="F37" s="11" t="s">
        <v>16</v>
      </c>
      <c r="G37" s="12">
        <v>3</v>
      </c>
      <c r="H37" s="12">
        <v>58</v>
      </c>
    </row>
    <row r="38" spans="1:8" s="12" customFormat="1">
      <c r="E38" s="21">
        <f>DATE(1965,12,23)</f>
        <v>24099</v>
      </c>
      <c r="F38" s="11" t="s">
        <v>16</v>
      </c>
      <c r="G38" s="12">
        <v>3</v>
      </c>
      <c r="H38" s="12">
        <v>58</v>
      </c>
    </row>
    <row r="39" spans="1:8" s="12" customFormat="1">
      <c r="E39" s="21">
        <f>DATE(1965,12,24)</f>
        <v>24100</v>
      </c>
      <c r="F39" s="11" t="s">
        <v>16</v>
      </c>
      <c r="G39" s="12">
        <v>3</v>
      </c>
      <c r="H39" s="12">
        <v>58</v>
      </c>
    </row>
    <row r="40" spans="1:8" s="12" customFormat="1">
      <c r="E40" s="21">
        <f>DATE(1965,12,25)</f>
        <v>24101</v>
      </c>
      <c r="F40" s="11" t="s">
        <v>16</v>
      </c>
      <c r="G40" s="12">
        <v>3</v>
      </c>
      <c r="H40" s="12">
        <v>58</v>
      </c>
    </row>
    <row r="41" spans="1:8" s="12" customFormat="1">
      <c r="E41" s="21">
        <f>DATE(1965,12,26)</f>
        <v>24102</v>
      </c>
      <c r="F41" s="11" t="s">
        <v>16</v>
      </c>
      <c r="G41" s="12">
        <v>3</v>
      </c>
      <c r="H41" s="12">
        <v>58</v>
      </c>
    </row>
    <row r="42" spans="1:8" s="12" customFormat="1">
      <c r="E42" s="21">
        <f>DATE(1965,12,27)</f>
        <v>24103</v>
      </c>
      <c r="F42" s="11" t="s">
        <v>16</v>
      </c>
      <c r="G42" s="12">
        <v>3</v>
      </c>
      <c r="H42" s="12">
        <v>58</v>
      </c>
    </row>
    <row r="43" spans="1:8" s="12" customFormat="1">
      <c r="E43" s="21">
        <f>DATE(1965,12,28)</f>
        <v>24104</v>
      </c>
      <c r="F43" s="11" t="s">
        <v>16</v>
      </c>
      <c r="G43" s="12">
        <v>2</v>
      </c>
      <c r="H43" s="12">
        <v>58</v>
      </c>
    </row>
    <row r="44" spans="1:8" s="12" customFormat="1">
      <c r="E44" s="21">
        <f>DATE(1965,12,29)</f>
        <v>24105</v>
      </c>
      <c r="F44" s="11" t="s">
        <v>16</v>
      </c>
      <c r="G44" s="12">
        <v>2</v>
      </c>
      <c r="H44" s="12">
        <v>58</v>
      </c>
    </row>
    <row r="45" spans="1:8" s="12" customFormat="1">
      <c r="E45" s="21">
        <f>DATE(1965,12,30)</f>
        <v>24106</v>
      </c>
      <c r="F45" s="11" t="s">
        <v>16</v>
      </c>
      <c r="G45" s="12">
        <v>2</v>
      </c>
      <c r="H45" s="12">
        <v>58</v>
      </c>
    </row>
    <row r="46" spans="1:8" s="12" customFormat="1">
      <c r="E46" s="21">
        <f>DATE(1965,12,31)</f>
        <v>24107</v>
      </c>
      <c r="F46" s="11" t="s">
        <v>16</v>
      </c>
      <c r="G46" s="12">
        <v>2</v>
      </c>
      <c r="H46" s="12">
        <v>58</v>
      </c>
    </row>
    <row r="47" spans="1:8" ht="22.5">
      <c r="A47" s="13">
        <v>14</v>
      </c>
      <c r="B47" s="22" t="s">
        <v>30</v>
      </c>
      <c r="D47" s="13" t="s">
        <v>31</v>
      </c>
      <c r="E47" s="15">
        <f>DATE(1989,10,24)</f>
        <v>32805</v>
      </c>
      <c r="F47" s="16" t="s">
        <v>32</v>
      </c>
      <c r="G47" s="13">
        <v>10</v>
      </c>
      <c r="H47" s="17">
        <v>58</v>
      </c>
    </row>
    <row r="48" spans="1:8" ht="37.5">
      <c r="A48" s="13">
        <v>15</v>
      </c>
      <c r="B48" s="14" t="s">
        <v>33</v>
      </c>
      <c r="D48" s="13" t="s">
        <v>34</v>
      </c>
      <c r="E48" s="15">
        <f>DATE(1989,6,14)</f>
        <v>32673</v>
      </c>
      <c r="F48" s="16" t="s">
        <v>32</v>
      </c>
      <c r="G48" s="13">
        <v>1</v>
      </c>
      <c r="H48" s="17">
        <v>58</v>
      </c>
    </row>
    <row r="49" spans="1:8" ht="18.75">
      <c r="A49" s="13">
        <v>16</v>
      </c>
      <c r="B49" s="14" t="s">
        <v>35</v>
      </c>
      <c r="D49" s="13" t="s">
        <v>34</v>
      </c>
      <c r="E49" s="15">
        <f>DATE(1989,5,15)</f>
        <v>32643</v>
      </c>
      <c r="F49" s="16" t="s">
        <v>32</v>
      </c>
      <c r="G49" s="13">
        <v>1</v>
      </c>
      <c r="H49" s="17">
        <v>58</v>
      </c>
    </row>
    <row r="50" spans="1:8" ht="18.75">
      <c r="A50" s="13">
        <v>17</v>
      </c>
      <c r="B50" s="14" t="s">
        <v>36</v>
      </c>
      <c r="D50" s="13" t="s">
        <v>34</v>
      </c>
      <c r="E50" s="15">
        <f>DATE(1989,5,11)</f>
        <v>32639</v>
      </c>
      <c r="F50" s="16" t="s">
        <v>32</v>
      </c>
      <c r="G50" s="13">
        <v>5</v>
      </c>
      <c r="H50" s="17">
        <v>58</v>
      </c>
    </row>
    <row r="51" spans="1:8" ht="18.75">
      <c r="A51" s="13">
        <v>18</v>
      </c>
      <c r="B51" s="14" t="s">
        <v>37</v>
      </c>
      <c r="D51" s="13" t="s">
        <v>34</v>
      </c>
      <c r="E51" s="15">
        <f>DATE(1990,6,12)</f>
        <v>33036</v>
      </c>
      <c r="F51" s="16" t="s">
        <v>32</v>
      </c>
      <c r="G51" s="13">
        <v>3</v>
      </c>
      <c r="H51" s="17">
        <v>58</v>
      </c>
    </row>
    <row r="52" spans="1:8" ht="18.75">
      <c r="A52" s="13">
        <v>19</v>
      </c>
      <c r="B52" s="14" t="s">
        <v>38</v>
      </c>
      <c r="D52" s="13" t="s">
        <v>34</v>
      </c>
      <c r="E52" s="15">
        <f>DATE(1989,5,13)</f>
        <v>32641</v>
      </c>
      <c r="F52" s="16" t="s">
        <v>32</v>
      </c>
      <c r="G52" s="13">
        <v>3</v>
      </c>
      <c r="H52" s="17">
        <v>58</v>
      </c>
    </row>
    <row r="53" spans="1:8" ht="18.75">
      <c r="A53" s="13">
        <v>20</v>
      </c>
      <c r="B53" s="14" t="s">
        <v>39</v>
      </c>
      <c r="D53" s="13" t="s">
        <v>34</v>
      </c>
      <c r="E53" s="15">
        <f>DATE(1989,5,12)</f>
        <v>32640</v>
      </c>
      <c r="F53" s="16" t="s">
        <v>32</v>
      </c>
      <c r="G53" s="13">
        <v>5</v>
      </c>
      <c r="H53" s="17">
        <v>58</v>
      </c>
    </row>
    <row r="54" spans="1:8" ht="22.5">
      <c r="A54" s="13">
        <v>21</v>
      </c>
      <c r="B54" s="13" t="s">
        <v>40</v>
      </c>
      <c r="D54" s="13" t="s">
        <v>34</v>
      </c>
      <c r="E54" s="15">
        <f>DATE(1990,11,12)</f>
        <v>33189</v>
      </c>
      <c r="F54" s="16" t="s">
        <v>32</v>
      </c>
      <c r="G54" s="13">
        <v>1</v>
      </c>
      <c r="H54" s="17">
        <v>58</v>
      </c>
    </row>
    <row r="55" spans="1:8">
      <c r="G55" s="13">
        <f>SUM(G3:G54)</f>
        <v>134</v>
      </c>
    </row>
  </sheetData>
  <sheetProtection insertHyperlinks="0" selectLockedCells="1" selectUnlockedCells="1"/>
  <mergeCells count="1">
    <mergeCell ref="A1:C1"/>
  </mergeCells>
  <phoneticPr fontId="2"/>
  <hyperlinks>
    <hyperlink ref="B47" r:id="rId1" xr:uid="{040039F4-BAA3-44D3-BA3A-B28A6FBFFC6C}"/>
    <hyperlink ref="B52" r:id="rId2" xr:uid="{79F8A6E7-0349-4971-8163-6940FB883442}"/>
    <hyperlink ref="B50" r:id="rId3" xr:uid="{AFB1B480-700F-46A0-B299-21BE38281380}"/>
    <hyperlink ref="B3" r:id="rId4" xr:uid="{EC77C76A-C9BE-4662-9D93-B54444F0992E}"/>
    <hyperlink ref="B51" r:id="rId5" xr:uid="{E15750E3-A97D-4205-A891-720550BCB1D6}"/>
    <hyperlink ref="B49" r:id="rId6" xr:uid="{1CCEB138-A4B6-43B2-98C0-0E42F0F9EC80}"/>
    <hyperlink ref="B53" r:id="rId7" xr:uid="{F7CC4776-E46F-4A45-9F95-02F806992ECF}"/>
    <hyperlink ref="B7" r:id="rId8" xr:uid="{6F2B041A-AB3F-43C3-99BD-004171453022}"/>
    <hyperlink ref="B11" r:id="rId9" xr:uid="{3665CD05-D2DF-4361-A05D-C4698BC0CB3C}"/>
    <hyperlink ref="B4" r:id="rId10" xr:uid="{3B2FF250-D83F-44E2-895F-4E245096F390}"/>
    <hyperlink ref="B10" r:id="rId11" xr:uid="{19FC0545-3E0F-426F-9EDF-A4AD1968DCC4}"/>
    <hyperlink ref="B9" r:id="rId12" xr:uid="{98860B73-8B59-422B-BE94-14D6501CC079}"/>
    <hyperlink ref="B6" r:id="rId13" xr:uid="{BEC3EAEE-3B5F-4850-B29A-F2DFE34AFEDF}"/>
    <hyperlink ref="B8" r:id="rId14" xr:uid="{B8C43E73-A271-4584-8EC5-F04309433E16}"/>
    <hyperlink ref="B14" r:id="rId15" xr:uid="{4B155CE9-A43F-4B8B-9F2A-42112FF1C862}"/>
    <hyperlink ref="B12" r:id="rId16" xr:uid="{27D3036A-B5E2-4E73-94D5-D63446BA6E7E}"/>
    <hyperlink ref="B48" r:id="rId17" xr:uid="{F4F5CA59-B35D-4491-AD0B-7A5F0FD7CB2F}"/>
    <hyperlink ref="B5" r:id="rId18" xr:uid="{F0C5F4AE-7031-43A9-94AD-E9BBB29F9B0D}"/>
    <hyperlink ref="B13" r:id="rId19" xr:uid="{C0D438C8-641A-4412-A237-BC6942C9739B}"/>
    <hyperlink ref="B15:B16" r:id="rId20" display="SHIP'S DECK LOG BOOK" xr:uid="{85AF02C0-1C80-46C9-A7F8-C855E25A6CBB}"/>
  </hyperlink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2024-10-07T01:23:57Z</dcterms:created>
  <dcterms:modified xsi:type="dcterms:W3CDTF">2024-10-07T01:24:39Z</dcterms:modified>
  <cp:category/>
  <cp:contentStatus/>
</cp:coreProperties>
</file>